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19440" windowHeight="15600" tabRatio="1000" activeTab="4"/>
  </bookViews>
  <sheets>
    <sheet name="прил1 доходы" sheetId="4" r:id="rId1"/>
    <sheet name="прил2 по разд" sheetId="1" r:id="rId2"/>
    <sheet name="прил3 ведомст" sheetId="2" r:id="rId3"/>
    <sheet name="прил4 по разд" sheetId="3" r:id="rId4"/>
    <sheet name="Прил5" sheetId="5" r:id="rId5"/>
  </sheets>
  <definedNames>
    <definedName name="_xlnm.Print_Titles" localSheetId="0">'прил1 доходы'!$A$7:$IV$8</definedName>
    <definedName name="_xlnm.Print_Area" localSheetId="0">'прил1 доходы'!$A$1:$J$44</definedName>
  </definedNames>
  <calcPr calcId="125725"/>
</workbook>
</file>

<file path=xl/calcChain.xml><?xml version="1.0" encoding="utf-8"?>
<calcChain xmlns="http://schemas.openxmlformats.org/spreadsheetml/2006/main">
  <c r="F44" i="2"/>
  <c r="F45"/>
  <c r="F46"/>
  <c r="C10" i="4"/>
  <c r="I12"/>
  <c r="I13"/>
  <c r="I14"/>
  <c r="I19"/>
  <c r="I21"/>
  <c r="I23"/>
  <c r="I26"/>
  <c r="I27"/>
  <c r="I28"/>
  <c r="I29"/>
  <c r="I31"/>
  <c r="I32"/>
  <c r="I33"/>
  <c r="I34"/>
  <c r="I35"/>
  <c r="I36"/>
  <c r="I37"/>
  <c r="C22"/>
  <c r="C16"/>
  <c r="D16"/>
  <c r="D10" s="1"/>
  <c r="E16"/>
  <c r="F16"/>
  <c r="F10" s="1"/>
  <c r="G16"/>
  <c r="H16"/>
  <c r="I16" s="1"/>
  <c r="C20"/>
  <c r="D20"/>
  <c r="E20"/>
  <c r="F20"/>
  <c r="G20"/>
  <c r="H20"/>
  <c r="I20" s="1"/>
  <c r="D22"/>
  <c r="E22"/>
  <c r="F22"/>
  <c r="G22"/>
  <c r="H22"/>
  <c r="I22" s="1"/>
  <c r="C30"/>
  <c r="C25" s="1"/>
  <c r="D30"/>
  <c r="D25" s="1"/>
  <c r="E30"/>
  <c r="E25" s="1"/>
  <c r="F30"/>
  <c r="F25" s="1"/>
  <c r="G30"/>
  <c r="G25" s="1"/>
  <c r="H30"/>
  <c r="H25" s="1"/>
  <c r="I25" s="1"/>
  <c r="I30" l="1"/>
  <c r="H10"/>
  <c r="F38"/>
  <c r="F40" s="1"/>
  <c r="D38"/>
  <c r="D40" s="1"/>
  <c r="F39"/>
  <c r="D39"/>
  <c r="G10"/>
  <c r="G38" s="1"/>
  <c r="G40" s="1"/>
  <c r="E10"/>
  <c r="E39" s="1"/>
  <c r="C38"/>
  <c r="I10"/>
  <c r="F67" i="3"/>
  <c r="F66" s="1"/>
  <c r="F63"/>
  <c r="F64"/>
  <c r="E64"/>
  <c r="G64" s="1"/>
  <c r="H64" i="2"/>
  <c r="G63"/>
  <c r="G62" s="1"/>
  <c r="F63"/>
  <c r="F62" s="1"/>
  <c r="F41"/>
  <c r="F40" s="1"/>
  <c r="F39" s="1"/>
  <c r="F90" i="3"/>
  <c r="F89" s="1"/>
  <c r="E90"/>
  <c r="E89" s="1"/>
  <c r="F31"/>
  <c r="F30" s="1"/>
  <c r="E31"/>
  <c r="F19"/>
  <c r="F18" s="1"/>
  <c r="E19"/>
  <c r="E18" s="1"/>
  <c r="H19" i="2"/>
  <c r="G18"/>
  <c r="F18"/>
  <c r="H90"/>
  <c r="G89"/>
  <c r="G86" s="1"/>
  <c r="F89"/>
  <c r="F28"/>
  <c r="G27"/>
  <c r="F27"/>
  <c r="F26" s="1"/>
  <c r="F25" s="1"/>
  <c r="G30"/>
  <c r="H30"/>
  <c r="F30"/>
  <c r="F94" i="3"/>
  <c r="F88"/>
  <c r="F87" s="1"/>
  <c r="F85"/>
  <c r="F83"/>
  <c r="F82" s="1"/>
  <c r="F81"/>
  <c r="F80"/>
  <c r="F76"/>
  <c r="F75" s="1"/>
  <c r="F72"/>
  <c r="F71" s="1"/>
  <c r="F68"/>
  <c r="F65"/>
  <c r="F62" s="1"/>
  <c r="F60"/>
  <c r="F59" s="1"/>
  <c r="F58" s="1"/>
  <c r="F53"/>
  <c r="F52" s="1"/>
  <c r="F57"/>
  <c r="F56" s="1"/>
  <c r="E57"/>
  <c r="E56" s="1"/>
  <c r="F55"/>
  <c r="F54" s="1"/>
  <c r="E55"/>
  <c r="E54" s="1"/>
  <c r="F49"/>
  <c r="F48" s="1"/>
  <c r="F47"/>
  <c r="F46" s="1"/>
  <c r="F45" s="1"/>
  <c r="F43"/>
  <c r="F42"/>
  <c r="F38"/>
  <c r="F37"/>
  <c r="F36"/>
  <c r="F33"/>
  <c r="F32" s="1"/>
  <c r="F29"/>
  <c r="F28" s="1"/>
  <c r="F24"/>
  <c r="F23" s="1"/>
  <c r="F17"/>
  <c r="F16"/>
  <c r="F15"/>
  <c r="F12"/>
  <c r="F11" s="1"/>
  <c r="F10" s="1"/>
  <c r="F74"/>
  <c r="F73" s="1"/>
  <c r="E74"/>
  <c r="E73" s="1"/>
  <c r="G69"/>
  <c r="G70"/>
  <c r="G84"/>
  <c r="G91"/>
  <c r="G92"/>
  <c r="G93"/>
  <c r="H74" i="2"/>
  <c r="G73"/>
  <c r="F73"/>
  <c r="H73" s="1"/>
  <c r="G56"/>
  <c r="F56"/>
  <c r="H55"/>
  <c r="H57"/>
  <c r="G54"/>
  <c r="F54"/>
  <c r="G93"/>
  <c r="G92" s="1"/>
  <c r="G91" s="1"/>
  <c r="F93"/>
  <c r="F92" s="1"/>
  <c r="G87"/>
  <c r="G84"/>
  <c r="H84" s="1"/>
  <c r="G82"/>
  <c r="G79"/>
  <c r="F79"/>
  <c r="G75"/>
  <c r="G71"/>
  <c r="F71"/>
  <c r="G67"/>
  <c r="F67"/>
  <c r="G59"/>
  <c r="G58" s="1"/>
  <c r="F59"/>
  <c r="G52"/>
  <c r="F52"/>
  <c r="G48"/>
  <c r="G46"/>
  <c r="H46" s="1"/>
  <c r="G41"/>
  <c r="G40" s="1"/>
  <c r="G35"/>
  <c r="G28"/>
  <c r="G32"/>
  <c r="H32" s="1"/>
  <c r="G20"/>
  <c r="G14"/>
  <c r="G11"/>
  <c r="H12"/>
  <c r="H15"/>
  <c r="H16"/>
  <c r="H17"/>
  <c r="H21"/>
  <c r="H22"/>
  <c r="H23"/>
  <c r="H24"/>
  <c r="H29"/>
  <c r="H33"/>
  <c r="H36"/>
  <c r="H37"/>
  <c r="H38"/>
  <c r="H42"/>
  <c r="H43"/>
  <c r="H47"/>
  <c r="H49"/>
  <c r="H53"/>
  <c r="H60"/>
  <c r="H65"/>
  <c r="H68"/>
  <c r="H69"/>
  <c r="H70"/>
  <c r="H72"/>
  <c r="H76"/>
  <c r="H80"/>
  <c r="H81"/>
  <c r="H83"/>
  <c r="H85"/>
  <c r="H88"/>
  <c r="H94"/>
  <c r="D29" i="1"/>
  <c r="D26"/>
  <c r="D23"/>
  <c r="D20"/>
  <c r="D17"/>
  <c r="D15"/>
  <c r="E9"/>
  <c r="E10"/>
  <c r="E11"/>
  <c r="E12"/>
  <c r="E13"/>
  <c r="E14"/>
  <c r="E16"/>
  <c r="E18"/>
  <c r="E19"/>
  <c r="E21"/>
  <c r="E22"/>
  <c r="E24"/>
  <c r="E25"/>
  <c r="E27"/>
  <c r="E28"/>
  <c r="E29"/>
  <c r="E30"/>
  <c r="D8"/>
  <c r="C23"/>
  <c r="E94" i="3"/>
  <c r="E88"/>
  <c r="E87" s="1"/>
  <c r="E85"/>
  <c r="E83"/>
  <c r="E82" s="1"/>
  <c r="E81"/>
  <c r="E80"/>
  <c r="E72"/>
  <c r="E71" s="1"/>
  <c r="E68"/>
  <c r="E65"/>
  <c r="E60"/>
  <c r="E59" s="1"/>
  <c r="E58" s="1"/>
  <c r="E53"/>
  <c r="E52" s="1"/>
  <c r="E49"/>
  <c r="E48" s="1"/>
  <c r="E47"/>
  <c r="E46" s="1"/>
  <c r="E45" s="1"/>
  <c r="E43"/>
  <c r="E42"/>
  <c r="E38"/>
  <c r="E37"/>
  <c r="E36"/>
  <c r="E33"/>
  <c r="E32" s="1"/>
  <c r="E29"/>
  <c r="E28" s="1"/>
  <c r="E24"/>
  <c r="E23" s="1"/>
  <c r="E22" s="1"/>
  <c r="E21" s="1"/>
  <c r="E20" s="1"/>
  <c r="E17"/>
  <c r="E16"/>
  <c r="E15"/>
  <c r="E12"/>
  <c r="E11" s="1"/>
  <c r="E10" s="1"/>
  <c r="E76"/>
  <c r="E75" s="1"/>
  <c r="F87" i="2"/>
  <c r="F86" s="1"/>
  <c r="F84"/>
  <c r="F82"/>
  <c r="F14"/>
  <c r="F35"/>
  <c r="F34" s="1"/>
  <c r="F75"/>
  <c r="F20"/>
  <c r="H20" s="1"/>
  <c r="F11"/>
  <c r="F10" s="1"/>
  <c r="C29" i="1"/>
  <c r="C26"/>
  <c r="C15"/>
  <c r="C17"/>
  <c r="C20"/>
  <c r="C8"/>
  <c r="H48" i="2" l="1"/>
  <c r="G44"/>
  <c r="H82"/>
  <c r="E63" i="3"/>
  <c r="E26" i="1"/>
  <c r="E23"/>
  <c r="E17"/>
  <c r="E38" i="4"/>
  <c r="E40" s="1"/>
  <c r="G39"/>
  <c r="H38"/>
  <c r="I38" s="1"/>
  <c r="G67" i="3"/>
  <c r="E62"/>
  <c r="E86"/>
  <c r="G13" i="2"/>
  <c r="G51"/>
  <c r="F27" i="3"/>
  <c r="F86"/>
  <c r="G86" s="1"/>
  <c r="G90"/>
  <c r="H89" i="2"/>
  <c r="F13"/>
  <c r="F9" s="1"/>
  <c r="E15" i="1"/>
  <c r="H11" i="2"/>
  <c r="G66"/>
  <c r="H75"/>
  <c r="F51"/>
  <c r="E20" i="1"/>
  <c r="H54" i="2"/>
  <c r="H67"/>
  <c r="G87" i="3"/>
  <c r="G89"/>
  <c r="G31"/>
  <c r="F26"/>
  <c r="F25" s="1"/>
  <c r="E30"/>
  <c r="G19"/>
  <c r="G18"/>
  <c r="H13" i="2"/>
  <c r="H18"/>
  <c r="H86"/>
  <c r="G85" i="3"/>
  <c r="G81"/>
  <c r="G94"/>
  <c r="G80"/>
  <c r="G88"/>
  <c r="G56"/>
  <c r="G74"/>
  <c r="G54"/>
  <c r="G55"/>
  <c r="F66" i="2"/>
  <c r="F61" s="1"/>
  <c r="G57" i="3"/>
  <c r="H56" i="2"/>
  <c r="H35"/>
  <c r="D31" i="1"/>
  <c r="E8"/>
  <c r="G71" i="3"/>
  <c r="G82"/>
  <c r="F79"/>
  <c r="F78" s="1"/>
  <c r="F61"/>
  <c r="G72"/>
  <c r="G68"/>
  <c r="G62"/>
  <c r="G58"/>
  <c r="E51"/>
  <c r="E50" s="1"/>
  <c r="F51"/>
  <c r="F50" s="1"/>
  <c r="G42"/>
  <c r="G37"/>
  <c r="G12"/>
  <c r="G15"/>
  <c r="G38"/>
  <c r="G36"/>
  <c r="G43"/>
  <c r="E66"/>
  <c r="G48"/>
  <c r="F44"/>
  <c r="G45"/>
  <c r="F41"/>
  <c r="F40" s="1"/>
  <c r="F39" s="1"/>
  <c r="F35"/>
  <c r="F34" s="1"/>
  <c r="G32"/>
  <c r="F22"/>
  <c r="F21" s="1"/>
  <c r="G23"/>
  <c r="G17"/>
  <c r="G16"/>
  <c r="F14"/>
  <c r="F13" s="1"/>
  <c r="G10"/>
  <c r="G73"/>
  <c r="G60"/>
  <c r="G65"/>
  <c r="G75"/>
  <c r="G76"/>
  <c r="G53"/>
  <c r="G49"/>
  <c r="G33"/>
  <c r="G46"/>
  <c r="G28"/>
  <c r="G24"/>
  <c r="G63"/>
  <c r="G59"/>
  <c r="G47"/>
  <c r="G29"/>
  <c r="G11"/>
  <c r="G83"/>
  <c r="G52"/>
  <c r="E14"/>
  <c r="E13" s="1"/>
  <c r="E35"/>
  <c r="H93" i="2"/>
  <c r="H92"/>
  <c r="F91"/>
  <c r="H91" s="1"/>
  <c r="H87"/>
  <c r="G78"/>
  <c r="G77" s="1"/>
  <c r="H79"/>
  <c r="F78"/>
  <c r="F77" s="1"/>
  <c r="H71"/>
  <c r="G61"/>
  <c r="H63"/>
  <c r="H62"/>
  <c r="G50"/>
  <c r="H59"/>
  <c r="F58"/>
  <c r="H58" s="1"/>
  <c r="H52"/>
  <c r="G45"/>
  <c r="H41"/>
  <c r="G39"/>
  <c r="H39" s="1"/>
  <c r="H40"/>
  <c r="G34"/>
  <c r="H34" s="1"/>
  <c r="H27"/>
  <c r="G26"/>
  <c r="H28"/>
  <c r="G25"/>
  <c r="H25" s="1"/>
  <c r="H26"/>
  <c r="H14"/>
  <c r="G10"/>
  <c r="G9" s="1"/>
  <c r="C31" i="1"/>
  <c r="E79" i="3"/>
  <c r="E41"/>
  <c r="E44"/>
  <c r="F77" l="1"/>
  <c r="H77" i="2"/>
  <c r="E31" i="1"/>
  <c r="G30" i="3"/>
  <c r="E27"/>
  <c r="G66"/>
  <c r="G50"/>
  <c r="G51"/>
  <c r="G22"/>
  <c r="F20"/>
  <c r="G20" s="1"/>
  <c r="G21"/>
  <c r="G44"/>
  <c r="E34"/>
  <c r="G34" s="1"/>
  <c r="G35"/>
  <c r="E61"/>
  <c r="G61" s="1"/>
  <c r="E78"/>
  <c r="G79"/>
  <c r="E40"/>
  <c r="G41"/>
  <c r="G13"/>
  <c r="G14"/>
  <c r="H78" i="2"/>
  <c r="H61"/>
  <c r="H66"/>
  <c r="F50"/>
  <c r="H51"/>
  <c r="H44"/>
  <c r="H45"/>
  <c r="H10"/>
  <c r="G27" i="3" l="1"/>
  <c r="E26"/>
  <c r="F9"/>
  <c r="F95" s="1"/>
  <c r="E77"/>
  <c r="G77" s="1"/>
  <c r="G78"/>
  <c r="E39"/>
  <c r="G39" s="1"/>
  <c r="G40"/>
  <c r="H50" i="2"/>
  <c r="F95"/>
  <c r="G95"/>
  <c r="H9"/>
  <c r="E25" i="3" l="1"/>
  <c r="G26"/>
  <c r="H95" i="2"/>
  <c r="G25" i="3" l="1"/>
  <c r="E9"/>
  <c r="G9" l="1"/>
  <c r="E95"/>
  <c r="G95" s="1"/>
</calcChain>
</file>

<file path=xl/sharedStrings.xml><?xml version="1.0" encoding="utf-8"?>
<sst xmlns="http://schemas.openxmlformats.org/spreadsheetml/2006/main" count="694" uniqueCount="226">
  <si>
    <t>Распределение бюджетных ассигнований по разделам и подразделам классификации расходов бюджета сельского поселения на 2022  год</t>
  </si>
  <si>
    <t>Наименование</t>
  </si>
  <si>
    <t>Рз/Пр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</si>
  <si>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</si>
  <si>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</si>
  <si>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01 02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</si>
  <si>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</si>
  <si>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</si>
  <si>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</si>
  <si>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</si>
  <si>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Обеспечение проведения выборов и референдумов</t>
  </si>
  <si>
    <t>01 07</t>
  </si>
  <si>
    <t>Резервные фонды</t>
  </si>
  <si>
    <t>01 11</t>
  </si>
  <si>
    <t>Другие общегосударственные вопросы</t>
  </si>
  <si>
    <t>01 13</t>
  </si>
  <si>
    <t>НАЦИОНАЛЬНАЯ ОБОРОНА</t>
  </si>
  <si>
    <t>02 00</t>
  </si>
  <si>
    <t>Мобилизационная и вневойсковая подготовка</t>
  </si>
  <si>
    <t>02 03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</si>
  <si>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</si>
  <si>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</si>
  <si>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пожарная безопасность</t>
  </si>
  <si>
    <t>03 10</t>
  </si>
  <si>
    <t>Другие вопросы в области национальной безопасности и правоохранительной деятельности</t>
  </si>
  <si>
    <t>03 14</t>
  </si>
  <si>
    <t>НАЦИОНАЛЬНАЯ ЭКОНОМИКА</t>
  </si>
  <si>
    <t>04 00</t>
  </si>
  <si>
    <t>Дорожное хозяйство (дорожные фонды)</t>
  </si>
  <si>
    <t>04 09</t>
  </si>
  <si>
    <t>Другие вопросы в области национальной экономики</t>
  </si>
  <si>
    <t>04 12</t>
  </si>
  <si>
    <t>ЖИЛИЩНО-КОММУНАЛЬНОЕ ХОЗЯЙСТВО</t>
  </si>
  <si>
    <t>05 00</t>
  </si>
  <si>
    <t>Благоустройство</t>
  </si>
  <si>
    <t>05 03</t>
  </si>
  <si>
    <t>КУЛЬТУРА, КИНЕМАТОГРАФИЯ</t>
  </si>
  <si>
    <t>08 00</t>
  </si>
  <si>
    <t>Культура</t>
  </si>
  <si>
    <t>08 01</t>
  </si>
  <si>
    <t>Другие вопросы в области культуры, кинематографии</t>
  </si>
  <si>
    <t>08 04</t>
  </si>
  <si>
    <t>СОЦИАЛЬНАЯ ПОЛИТИКА</t>
  </si>
  <si>
    <t>10 00</t>
  </si>
  <si>
    <t>Пенсионное обеспечение</t>
  </si>
  <si>
    <t>10 01</t>
  </si>
  <si>
    <t>Итого</t>
  </si>
  <si>
    <t>01 00</t>
  </si>
  <si>
    <t>ИТОГО</t>
  </si>
  <si>
    <t>Ведомственная структура расходов бюджета сельского поселения на 2022 год</t>
  </si>
  <si>
    <t>Код</t>
  </si>
  <si>
    <t>ЦСР</t>
  </si>
  <si>
    <t>Вр</t>
  </si>
  <si>
    <t>Общегосударственные вопросы</t>
  </si>
  <si>
    <t>00 0 00 00000</t>
  </si>
  <si>
    <t>Главы местных администраций</t>
  </si>
  <si>
    <t>Глава муниципального образования</t>
  </si>
  <si>
    <t>01 2 00 10120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</si>
  <si>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</si>
  <si>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</si>
  <si>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Центральный аппарат ОМС</t>
  </si>
  <si>
    <t>01 2 0010110</t>
  </si>
  <si>
    <t>Закупка товаров, работ и услуг для обеспечения государственных (муниципальных) нужд</t>
  </si>
  <si>
    <t>Уплата налогов, сборов и иных платежей</t>
  </si>
  <si>
    <t>Федерации и муниципальных образований Межбюджетные трансферты общего характера бюджетам субъектов Российской Федерации и муниципальных образований</t>
  </si>
  <si>
    <t>98 0 00 00000</t>
  </si>
  <si>
    <t>Иные межбюджетные трансферты общего характера</t>
  </si>
  <si>
    <t>98 5 00 00000</t>
  </si>
  <si>
    <t>Межбюджетные трансферты бюджетам муниципальных районов из бюджетов поселений и 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</si>
  <si>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98 5 00 60510</t>
  </si>
  <si>
    <t>Иные межбюджетные трансферты</t>
  </si>
  <si>
    <t>01 0 00 00000</t>
  </si>
  <si>
    <t>01 3 00 00000</t>
  </si>
  <si>
    <t>01 3 00 10240</t>
  </si>
  <si>
    <t>Специальные расходы</t>
  </si>
  <si>
    <t>Резервные средства</t>
  </si>
  <si>
    <t>99 1 00 14100</t>
  </si>
  <si>
    <t>99 9 00 14710</t>
  </si>
  <si>
    <t>99 8 00 14710</t>
  </si>
  <si>
    <t>Национальная оборона</t>
  </si>
  <si>
    <t>Осуществление первичного воинского учета на территориях, где отсутствуют военные комиссариаты</t>
  </si>
  <si>
    <t>01 4 00 51180</t>
  </si>
  <si>
    <t>Национальная безопасность и правоохранительная деятельность</t>
  </si>
  <si>
    <t>Мероприятия на обеспечение пожарной безопасности</t>
  </si>
  <si>
    <t>Расходы за счет МБ на финансирование мероприятий по пожарной безопасности</t>
  </si>
  <si>
    <t>93 9 00 60010</t>
  </si>
  <si>
    <t>Другие вопросы в области правоохранительной деятельности</t>
  </si>
  <si>
    <t>Мероприятия в области гражданской обороны</t>
  </si>
  <si>
    <t>Национальная экономика</t>
  </si>
  <si>
    <t>За счет средства МБ содержание, ремонт, реконструкция и строительство автомобильных дорог, являющихся муниципальной собственностью</t>
  </si>
  <si>
    <t>91 2 00 67270</t>
  </si>
  <si>
    <t>Мероприятия по землеустройству и землепользованию</t>
  </si>
  <si>
    <t>91 1 00 17090</t>
  </si>
  <si>
    <t>Жилищно-коммунальное хозяйство</t>
  </si>
  <si>
    <t>Уличное освещение</t>
  </si>
  <si>
    <t>92 9 00 18050</t>
  </si>
  <si>
    <t>Места захоронений</t>
  </si>
  <si>
    <t>92 9 00 18070</t>
  </si>
  <si>
    <t>Прочие закупки</t>
  </si>
  <si>
    <t>Прочие мероприятия по благоустройству городских округов и поселений</t>
  </si>
  <si>
    <t>92 9 00 18080</t>
  </si>
  <si>
    <t>Субсидии на обеспечение реализации муниципальных программ по благоустройству</t>
  </si>
  <si>
    <t>Закупка товаров, работ и услуг для муниципальных нужд</t>
  </si>
  <si>
    <t>Культура, кинематография</t>
  </si>
  <si>
    <t>Учреждения культуры</t>
  </si>
  <si>
    <t>02 2 00 10530</t>
  </si>
  <si>
    <t>02 2 00 S1190</t>
  </si>
  <si>
    <t>Организация библиотечного обслуживания</t>
  </si>
  <si>
    <t>90 2 0010570</t>
  </si>
  <si>
    <t>Мероприятия в сфере культуры и кинематографии</t>
  </si>
  <si>
    <t>44 5 00 16510</t>
  </si>
  <si>
    <t>Социальная политика</t>
  </si>
  <si>
    <t>Доплаты к пенсиям</t>
  </si>
  <si>
    <t>90 4 00 16270</t>
  </si>
  <si>
    <t>Социальное обеспечение и иные выплаты населению</t>
  </si>
  <si>
    <t>Распределение бюджетных ассигнований по разделам, подразделам, целевым статьям, группам (группам и подгруппам) видов расходов на 2022 год</t>
  </si>
  <si>
    <t>99 2 0010570</t>
  </si>
  <si>
    <t>90 2 00 10570</t>
  </si>
  <si>
    <t>92 9 01 S0820</t>
  </si>
  <si>
    <t>Прочие выплаты по обязательствам государства</t>
  </si>
  <si>
    <t>05 02</t>
  </si>
  <si>
    <t>92 9 00 18030</t>
  </si>
  <si>
    <t>850</t>
  </si>
  <si>
    <t>Коммунальное хозяйство</t>
  </si>
  <si>
    <t>Мероприятия в области коммунального хозяйства</t>
  </si>
  <si>
    <t>Отклонение</t>
  </si>
  <si>
    <t>Расходы на реализацию проектов развития общественной инфраструктуры, основанных на инициативах граждан (уличное освещение) МБ</t>
  </si>
  <si>
    <t>Расходы на реализацию проектов развития общественной инфраструктуры, основанных на инициативах граждан (уличное освещение) КБ</t>
  </si>
  <si>
    <t>91 2 00 S0260</t>
  </si>
  <si>
    <t>91 2 01 S0260</t>
  </si>
  <si>
    <t>92 9 00 S0820</t>
  </si>
  <si>
    <t>Софинансирование МБ на обеспечение реализации муниципальных программ по благоустройству</t>
  </si>
  <si>
    <t>01 3 00 10250</t>
  </si>
  <si>
    <t>Проведение выборов в представительные органы муниципального образования</t>
  </si>
  <si>
    <t>Проведение выборов главы муниципального образования</t>
  </si>
  <si>
    <t>90 2 00 16510</t>
  </si>
  <si>
    <t>01 2 00 S1190</t>
  </si>
  <si>
    <t>Расходы за счет субсидии КБ на обеспечение расчетов за уголь (отопление) центрального аппарата органов местного самоуправления</t>
  </si>
  <si>
    <t>Расходы за счет субсидии КБ на обеспечение расчетов за уголь (отопление), потребляемый подведомственными учреждениями в сфере культуры</t>
  </si>
  <si>
    <t xml:space="preserve">01 04 </t>
  </si>
  <si>
    <t>200</t>
  </si>
  <si>
    <t>ДОХОДЫ БЮДЖЕТА  ИТОГО</t>
  </si>
  <si>
    <t>Прочие безвозмездные поступления от негосударственных организаций в бюджеты сельских поселений</t>
  </si>
  <si>
    <t>303 2 04 050099 10 0000 150</t>
  </si>
  <si>
    <t>Прочие межбюджетные трансферты, передаваемые бюджетам сельских поселений</t>
  </si>
  <si>
    <t>303 2 02 49999 10 0000 150</t>
  </si>
  <si>
    <t>уличное освещение по ППМИ</t>
  </si>
  <si>
    <t xml:space="preserve">на содержание автомобильных дорог, относящихся к собственности поселения </t>
  </si>
  <si>
    <t>на утверждение ПЗЗ</t>
  </si>
  <si>
    <t>на библиотечное обслуживание</t>
  </si>
  <si>
    <t>на содержание памятников культуры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</si>
  <si>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всего в т.ч.</t>
  </si>
  <si>
    <t>303 2 02 40014 10 0000 150</t>
  </si>
  <si>
    <t>Прочие субсидии бюджетам сельских поселений</t>
  </si>
  <si>
    <t>303 202 29999 10 0000 150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</si>
  <si>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</si>
  <si>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303 202 35118 10 0000 150</t>
  </si>
  <si>
    <t>Дотации бюджетам сельских поселений на выравнивание бюджетной обеспеченности из краевого бюджета</t>
  </si>
  <si>
    <t xml:space="preserve"> 303 2 02 16001 10 0000 150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</si>
  <si>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</si>
  <si>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303 2 02 16001 10 0000 150</t>
  </si>
  <si>
    <t>БЕЗВОЗМЕЗДНЫЕ ПОСТУПЛЕНИЯ, всего в т.ч.</t>
  </si>
  <si>
    <t>Доходы от реализации инрго имущества, находящегося в собственности сельских поселений</t>
  </si>
  <si>
    <t>303 1 14 02053 10 0000 410</t>
  </si>
  <si>
    <t>ДОХОДЫ ОТ ПРОДАЖИ МАТЕРИАЛЬНЫХ И НЕМАТЕРИАЛЬНЫХ АКТИВОВ</t>
  </si>
  <si>
    <t>303 1 14 00000 00 0000 000</t>
  </si>
  <si>
    <t>Прочие доходы от компенсации затрат государства</t>
  </si>
  <si>
    <t>303 1 13 02995 10 0000 130</t>
  </si>
  <si>
    <t>ДОХОДЫ ОТ ОКАЗАНИЯ ПЛАТНЫХ УСЛУГ И КОМПЕНСАЦИИ ЗАТРАТ ГОСУДАРСТВА</t>
  </si>
  <si>
    <t>303 1 13 00000 00 0000 000</t>
  </si>
  <si>
    <t>доходы от сдачи в аренду имущества, находящегося в оперативном управлении органов управления поселений и созданных ими учреждений ( за исключением имущества муниципальных автономных учреждений)</t>
  </si>
  <si>
    <t>303 1 11 05035 10 0000 120</t>
  </si>
  <si>
    <t>Доходы, полученные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</si>
  <si>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303 1 11 05025 10 0000 120</t>
  </si>
  <si>
    <t xml:space="preserve">       из них:</t>
  </si>
  <si>
    <t>ДОХОДЫ от использования имущества, находящегося в государственной и муниципальной собственности</t>
  </si>
  <si>
    <t>303 1 11 00000 00 0000 000</t>
  </si>
  <si>
    <t>Земельный налог</t>
  </si>
  <si>
    <t>182 1 06 06010 10 0000 110</t>
  </si>
  <si>
    <t>Налог на имущество физических лиц</t>
  </si>
  <si>
    <t>182 1 06 01030 10 0000 110</t>
  </si>
  <si>
    <t>Налог на доходы физических лиц</t>
  </si>
  <si>
    <t>182 1 01 02010 01 0000 110</t>
  </si>
  <si>
    <t>в том числе</t>
  </si>
  <si>
    <t>НАЛОГОВЫЕ И НЕНАЛОГОВЫЕ ДОХОДЫ всего в т.ч.</t>
  </si>
  <si>
    <t>182  1 00 00000 00 0000 000</t>
  </si>
  <si>
    <t>2022 г</t>
  </si>
  <si>
    <t>бюджетной классификации</t>
  </si>
  <si>
    <t>сумма</t>
  </si>
  <si>
    <t xml:space="preserve">               Объем доходов сельсовета на 2022 год</t>
  </si>
  <si>
    <t xml:space="preserve"> </t>
  </si>
  <si>
    <t xml:space="preserve">Приложение  1 к  решению  Совета депутатов Озёрского сельсовета №____    от _______________ 2023 г         "Об исполнении бюджета поселения за 2022 год"  </t>
  </si>
  <si>
    <t>П Р О Е К Т</t>
  </si>
  <si>
    <t>исполнено</t>
  </si>
  <si>
    <t>% исп.</t>
  </si>
  <si>
    <t>303 1 17 01050 10 0000 180</t>
  </si>
  <si>
    <t>Невыясненные поступления, зачисляемые в бюджеты сельских поселений</t>
  </si>
  <si>
    <t>303 1 08  04000 01 0000 110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</si>
  <si>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</si>
  <si>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тыс.рублей</t>
  </si>
  <si>
    <t>план на 2022 год</t>
  </si>
  <si>
    <t>факт 2022 год</t>
  </si>
  <si>
    <t xml:space="preserve">Приложение  2 к  Решению  Совета депутатов Озёрского сельсовета №____                          от _______________ 2023 г  "Об исполнении бюджета поселения за 2022 год"  </t>
  </si>
  <si>
    <t>67 0 00 60990</t>
  </si>
  <si>
    <t>Приложение  3 к  Решению  Совета депутатов Озёрского сельсовета №____                          от _______________ 2023 г  "Об исполнении бюджета поселения за 2022 год"</t>
  </si>
  <si>
    <t>Приложение  4 к  Решению  Совета депутатов Озёрского сельсовета №____                          от _______________ 2023 г  "Об исполнении бюджета поселения за 2022 год"</t>
  </si>
  <si>
    <t>неШапка</t>
  </si>
  <si>
    <t>Источники финансирования дефицита бюджета поселения за 2022 год</t>
  </si>
  <si>
    <t>Шапка</t>
  </si>
  <si>
    <t>Источники финансирования дефицита бюджета</t>
  </si>
  <si>
    <t>Таблица</t>
  </si>
  <si>
    <t>Приложение  5 к  Решению  Совета депутатов Озёрского сельсовета №____                          от _______________ 2023 г  "Об исполнении бюджета поселения за 2022 год"</t>
  </si>
  <si>
    <t xml:space="preserve">Код </t>
  </si>
  <si>
    <t>Утверждено, тыс. рублей</t>
  </si>
  <si>
    <t>Исполнено, тыс. рублей</t>
  </si>
  <si>
    <t>000 01 00 00 00 00 0000 000</t>
  </si>
  <si>
    <t>Источники внутреннего финансирования дефицита бюджета</t>
  </si>
  <si>
    <t>83,7</t>
  </si>
  <si>
    <t>000 01 05 00 00 00 0000 000</t>
  </si>
  <si>
    <t xml:space="preserve"> Изменение остатков средств на счетах по учету средств бюджетов</t>
  </si>
  <si>
    <t>000 01 05 00 00 00 0000 500</t>
  </si>
  <si>
    <t xml:space="preserve"> Увеличение остатков средств бюджетов</t>
  </si>
  <si>
    <t>-13538,8</t>
  </si>
  <si>
    <t xml:space="preserve"> Уменьшение остатков средств бюджетов</t>
  </si>
  <si>
    <t>13622,5</t>
  </si>
  <si>
    <t xml:space="preserve"> Источники финансирования дефицита бюджета, всего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</si>
</sst>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0.0"/>
    <numFmt numFmtId="165" formatCode="0.000"/>
    <numFmt numFmtId="166" formatCode="_-* #,##0.000_р_._-;\-* #,##0.000_р_._-;_-* &quot;-&quot;??_р_._-;_-@_-"/>
    <numFmt numFmtId="167" formatCode="_-* #,##0.0_р_._-;\-* #,##0.0_р_._-;_-* &quot;-&quot;??_р_._-;_-@_-"/>
    <numFmt numFmtId="168" formatCode="0.0%"/>
  </numFmts>
  <fonts count="2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  <charset val="204"/>
    </font>
    <font>
      <sz val="20"/>
      <name val="Times New Roman"/>
      <family val="1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16" fillId="0" borderId="0" applyFill="0" applyProtection="0"/>
  </cellStyleXfs>
  <cellXfs count="161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justify" vertical="top" wrapText="1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justify"/>
    </xf>
    <xf numFmtId="0" fontId="2" fillId="2" borderId="1" xfId="0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0" fontId="1" fillId="0" borderId="1" xfId="0" applyFont="1" applyBorder="1"/>
    <xf numFmtId="49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vertic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0" borderId="7" xfId="0" applyFont="1" applyBorder="1"/>
    <xf numFmtId="49" fontId="2" fillId="2" borderId="6" xfId="0" applyNumberFormat="1" applyFont="1" applyFill="1" applyBorder="1" applyAlignment="1">
      <alignment horizontal="justify" vertical="top" wrapText="1"/>
    </xf>
    <xf numFmtId="4" fontId="1" fillId="0" borderId="7" xfId="0" applyNumberFormat="1" applyFont="1" applyBorder="1"/>
    <xf numFmtId="49" fontId="1" fillId="2" borderId="6" xfId="0" applyNumberFormat="1" applyFont="1" applyFill="1" applyBorder="1" applyAlignment="1">
      <alignment horizontal="justify" vertical="top" wrapText="1"/>
    </xf>
    <xf numFmtId="4" fontId="2" fillId="2" borderId="9" xfId="0" applyNumberFormat="1" applyFont="1" applyFill="1" applyBorder="1" applyAlignment="1">
      <alignment horizontal="center" vertical="top" wrapText="1"/>
    </xf>
    <xf numFmtId="4" fontId="1" fillId="0" borderId="10" xfId="0" applyNumberFormat="1" applyFont="1" applyBorder="1"/>
    <xf numFmtId="0" fontId="4" fillId="0" borderId="0" xfId="0" applyFont="1" applyAlignment="1">
      <alignment horizontal="justify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" fontId="5" fillId="2" borderId="1" xfId="0" applyNumberFormat="1" applyFont="1" applyFill="1" applyBorder="1" applyAlignment="1">
      <alignment wrapText="1"/>
    </xf>
    <xf numFmtId="4" fontId="5" fillId="0" borderId="7" xfId="0" applyNumberFormat="1" applyFont="1" applyBorder="1"/>
    <xf numFmtId="0" fontId="4" fillId="2" borderId="1" xfId="0" applyFont="1" applyFill="1" applyBorder="1" applyAlignment="1">
      <alignment wrapText="1"/>
    </xf>
    <xf numFmtId="4" fontId="4" fillId="0" borderId="7" xfId="0" applyNumberFormat="1" applyFont="1" applyBorder="1"/>
    <xf numFmtId="0" fontId="4" fillId="0" borderId="1" xfId="0" applyFont="1" applyBorder="1"/>
    <xf numFmtId="4" fontId="4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0" borderId="1" xfId="0" applyFont="1" applyBorder="1"/>
    <xf numFmtId="4" fontId="5" fillId="2" borderId="9" xfId="0" applyNumberFormat="1" applyFont="1" applyFill="1" applyBorder="1" applyAlignment="1">
      <alignment wrapText="1"/>
    </xf>
    <xf numFmtId="4" fontId="5" fillId="0" borderId="10" xfId="0" applyNumberFormat="1" applyFont="1" applyBorder="1"/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justify" wrapText="1"/>
    </xf>
    <xf numFmtId="49" fontId="4" fillId="2" borderId="6" xfId="0" applyNumberFormat="1" applyFont="1" applyFill="1" applyBorder="1" applyAlignment="1">
      <alignment horizontal="justify" wrapText="1"/>
    </xf>
    <xf numFmtId="49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0" fontId="4" fillId="0" borderId="7" xfId="0" applyFont="1" applyBorder="1"/>
    <xf numFmtId="4" fontId="5" fillId="2" borderId="9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1" applyFont="1"/>
    <xf numFmtId="49" fontId="6" fillId="0" borderId="0" xfId="1" applyNumberFormat="1" applyFont="1"/>
    <xf numFmtId="49" fontId="6" fillId="0" borderId="0" xfId="1" applyNumberFormat="1" applyFont="1" applyAlignment="1">
      <alignment horizontal="right"/>
    </xf>
    <xf numFmtId="0" fontId="7" fillId="0" borderId="0" xfId="1" applyFont="1" applyAlignment="1">
      <alignment horizontal="center"/>
    </xf>
    <xf numFmtId="165" fontId="7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166" fontId="7" fillId="0" borderId="0" xfId="1" applyNumberFormat="1" applyFont="1"/>
    <xf numFmtId="0" fontId="8" fillId="0" borderId="0" xfId="1" applyFont="1"/>
    <xf numFmtId="167" fontId="7" fillId="0" borderId="7" xfId="1" applyNumberFormat="1" applyFont="1" applyBorder="1"/>
    <xf numFmtId="167" fontId="9" fillId="0" borderId="8" xfId="2" applyNumberFormat="1" applyFont="1" applyBorder="1" applyAlignment="1">
      <alignment horizontal="right" wrapText="1"/>
    </xf>
    <xf numFmtId="167" fontId="9" fillId="0" borderId="11" xfId="2" applyNumberFormat="1" applyFont="1" applyBorder="1" applyAlignment="1">
      <alignment horizontal="right" wrapText="1"/>
    </xf>
    <xf numFmtId="167" fontId="9" fillId="0" borderId="13" xfId="2" applyNumberFormat="1" applyFont="1" applyBorder="1" applyAlignment="1">
      <alignment horizontal="right" wrapText="1"/>
    </xf>
    <xf numFmtId="0" fontId="9" fillId="0" borderId="14" xfId="1" applyFont="1" applyBorder="1"/>
    <xf numFmtId="49" fontId="8" fillId="0" borderId="14" xfId="1" applyNumberFormat="1" applyFont="1" applyBorder="1"/>
    <xf numFmtId="0" fontId="9" fillId="0" borderId="15" xfId="1" applyFont="1" applyBorder="1" applyAlignment="1">
      <alignment horizontal="right"/>
    </xf>
    <xf numFmtId="167" fontId="9" fillId="0" borderId="16" xfId="2" applyNumberFormat="1" applyFont="1" applyBorder="1" applyAlignment="1">
      <alignment horizontal="right" wrapText="1"/>
    </xf>
    <xf numFmtId="167" fontId="9" fillId="0" borderId="17" xfId="2" applyNumberFormat="1" applyFont="1" applyBorder="1" applyAlignment="1">
      <alignment horizontal="right" wrapText="1"/>
    </xf>
    <xf numFmtId="0" fontId="10" fillId="0" borderId="18" xfId="1" applyFont="1" applyBorder="1" applyAlignment="1">
      <alignment horizontal="left" vertical="center" wrapText="1" indent="1"/>
    </xf>
    <xf numFmtId="49" fontId="8" fillId="0" borderId="18" xfId="1" applyNumberFormat="1" applyFont="1" applyBorder="1" applyAlignment="1">
      <alignment horizontal="center" vertical="top" wrapText="1"/>
    </xf>
    <xf numFmtId="0" fontId="9" fillId="0" borderId="6" xfId="1" applyFont="1" applyBorder="1" applyAlignment="1">
      <alignment horizontal="right"/>
    </xf>
    <xf numFmtId="167" fontId="9" fillId="0" borderId="19" xfId="2" applyNumberFormat="1" applyFont="1" applyBorder="1" applyAlignment="1">
      <alignment horizontal="right" wrapText="1"/>
    </xf>
    <xf numFmtId="167" fontId="9" fillId="0" borderId="20" xfId="2" applyNumberFormat="1" applyFont="1" applyBorder="1" applyAlignment="1">
      <alignment horizontal="right" wrapText="1"/>
    </xf>
    <xf numFmtId="167" fontId="9" fillId="0" borderId="7" xfId="2" applyNumberFormat="1" applyFont="1" applyBorder="1" applyAlignment="1">
      <alignment horizontal="right" wrapText="1"/>
    </xf>
    <xf numFmtId="167" fontId="9" fillId="0" borderId="21" xfId="2" applyNumberFormat="1" applyFont="1" applyBorder="1" applyAlignment="1">
      <alignment horizontal="right" wrapText="1"/>
    </xf>
    <xf numFmtId="0" fontId="10" fillId="0" borderId="22" xfId="1" applyFont="1" applyBorder="1" applyAlignment="1">
      <alignment horizontal="left" vertical="center" wrapText="1" indent="1"/>
    </xf>
    <xf numFmtId="49" fontId="8" fillId="0" borderId="22" xfId="1" applyNumberFormat="1" applyFont="1" applyBorder="1" applyAlignment="1">
      <alignment horizontal="center" vertical="top" wrapText="1"/>
    </xf>
    <xf numFmtId="167" fontId="9" fillId="0" borderId="6" xfId="2" applyNumberFormat="1" applyFont="1" applyBorder="1" applyAlignment="1">
      <alignment horizontal="right" wrapText="1"/>
    </xf>
    <xf numFmtId="0" fontId="11" fillId="0" borderId="0" xfId="1" applyFont="1"/>
    <xf numFmtId="0" fontId="9" fillId="0" borderId="22" xfId="1" applyFont="1" applyBorder="1" applyAlignment="1">
      <alignment horizontal="left" vertical="top" wrapText="1"/>
    </xf>
    <xf numFmtId="0" fontId="9" fillId="0" borderId="20" xfId="1" applyFont="1" applyBorder="1" applyAlignment="1">
      <alignment horizontal="right"/>
    </xf>
    <xf numFmtId="0" fontId="8" fillId="0" borderId="22" xfId="1" applyFont="1" applyBorder="1" applyAlignment="1">
      <alignment horizontal="left" vertical="top" wrapText="1" indent="3"/>
    </xf>
    <xf numFmtId="0" fontId="8" fillId="0" borderId="22" xfId="1" applyFont="1" applyBorder="1" applyAlignment="1">
      <alignment horizontal="center" vertical="top" wrapText="1"/>
    </xf>
    <xf numFmtId="0" fontId="8" fillId="0" borderId="22" xfId="1" applyFont="1" applyBorder="1" applyAlignment="1">
      <alignment horizontal="left" vertical="top" wrapText="1"/>
    </xf>
    <xf numFmtId="0" fontId="12" fillId="0" borderId="0" xfId="1" applyFont="1"/>
    <xf numFmtId="0" fontId="8" fillId="0" borderId="22" xfId="1" applyFont="1" applyBorder="1" applyAlignment="1">
      <alignment horizontal="justify" vertical="top" wrapText="1"/>
    </xf>
    <xf numFmtId="0" fontId="9" fillId="0" borderId="22" xfId="1" applyFont="1" applyBorder="1" applyAlignment="1">
      <alignment horizontal="justify" vertical="top" wrapText="1"/>
    </xf>
    <xf numFmtId="0" fontId="6" fillId="0" borderId="7" xfId="1" applyFont="1" applyBorder="1"/>
    <xf numFmtId="0" fontId="7" fillId="0" borderId="6" xfId="1" applyFont="1" applyBorder="1"/>
    <xf numFmtId="168" fontId="8" fillId="0" borderId="23" xfId="1" applyNumberFormat="1" applyFont="1" applyBorder="1" applyAlignment="1">
      <alignment horizontal="center" vertical="top" wrapText="1"/>
    </xf>
    <xf numFmtId="0" fontId="8" fillId="0" borderId="23" xfId="1" applyFont="1" applyBorder="1" applyAlignment="1">
      <alignment horizontal="center" vertical="top" wrapText="1"/>
    </xf>
    <xf numFmtId="0" fontId="8" fillId="3" borderId="23" xfId="1" applyFont="1" applyFill="1" applyBorder="1" applyAlignment="1">
      <alignment horizontal="center" vertical="top" wrapText="1"/>
    </xf>
    <xf numFmtId="0" fontId="8" fillId="0" borderId="24" xfId="1" applyFont="1" applyBorder="1" applyAlignment="1">
      <alignment horizontal="center" vertical="top" wrapText="1"/>
    </xf>
    <xf numFmtId="0" fontId="8" fillId="0" borderId="25" xfId="1" applyFont="1" applyBorder="1" applyAlignment="1">
      <alignment horizontal="center" vertical="top" wrapText="1"/>
    </xf>
    <xf numFmtId="49" fontId="8" fillId="0" borderId="25" xfId="1" applyNumberFormat="1" applyFont="1" applyBorder="1" applyAlignment="1">
      <alignment horizontal="center" vertical="top" wrapText="1"/>
    </xf>
    <xf numFmtId="14" fontId="9" fillId="0" borderId="6" xfId="1" applyNumberFormat="1" applyFont="1" applyBorder="1" applyAlignment="1">
      <alignment horizontal="center"/>
    </xf>
    <xf numFmtId="0" fontId="8" fillId="0" borderId="26" xfId="1" applyFont="1" applyBorder="1" applyAlignment="1">
      <alignment horizontal="center" vertical="top" wrapText="1"/>
    </xf>
    <xf numFmtId="0" fontId="8" fillId="3" borderId="26" xfId="1" applyFont="1" applyFill="1" applyBorder="1" applyAlignment="1">
      <alignment horizontal="center" vertical="top" wrapText="1"/>
    </xf>
    <xf numFmtId="0" fontId="9" fillId="0" borderId="27" xfId="1" applyFont="1" applyBorder="1" applyAlignment="1">
      <alignment horizontal="center" wrapText="1"/>
    </xf>
    <xf numFmtId="49" fontId="9" fillId="0" borderId="25" xfId="1" applyNumberFormat="1" applyFont="1" applyBorder="1" applyAlignment="1">
      <alignment horizontal="center" vertical="top" wrapText="1"/>
    </xf>
    <xf numFmtId="0" fontId="7" fillId="0" borderId="5" xfId="1" applyFont="1" applyBorder="1" applyAlignment="1">
      <alignment wrapText="1"/>
    </xf>
    <xf numFmtId="0" fontId="9" fillId="0" borderId="3" xfId="1" applyFont="1" applyBorder="1" applyAlignment="1">
      <alignment horizontal="center"/>
    </xf>
    <xf numFmtId="0" fontId="9" fillId="0" borderId="28" xfId="1" applyFont="1" applyBorder="1" applyAlignment="1">
      <alignment horizontal="center" vertical="top" wrapText="1"/>
    </xf>
    <xf numFmtId="0" fontId="9" fillId="0" borderId="29" xfId="1" applyFont="1" applyBorder="1" applyAlignment="1">
      <alignment horizontal="center" vertical="top" wrapText="1"/>
    </xf>
    <xf numFmtId="49" fontId="9" fillId="0" borderId="30" xfId="1" applyNumberFormat="1" applyFont="1" applyBorder="1" applyAlignment="1">
      <alignment horizontal="center" vertical="top" wrapText="1"/>
    </xf>
    <xf numFmtId="0" fontId="13" fillId="0" borderId="0" xfId="1" applyFont="1"/>
    <xf numFmtId="0" fontId="14" fillId="0" borderId="0" xfId="1" applyFont="1"/>
    <xf numFmtId="49" fontId="13" fillId="0" borderId="0" xfId="1" applyNumberFormat="1" applyFont="1"/>
    <xf numFmtId="0" fontId="13" fillId="0" borderId="0" xfId="1" applyFont="1" applyAlignment="1">
      <alignment wrapText="1"/>
    </xf>
    <xf numFmtId="22" fontId="13" fillId="0" borderId="0" xfId="1" applyNumberFormat="1" applyFont="1" applyAlignment="1">
      <alignment horizontal="center" wrapText="1"/>
    </xf>
    <xf numFmtId="0" fontId="13" fillId="4" borderId="0" xfId="1" applyFont="1" applyFill="1"/>
    <xf numFmtId="0" fontId="4" fillId="2" borderId="0" xfId="0" applyFont="1" applyFill="1" applyAlignment="1">
      <alignment vertical="top" wrapText="1"/>
    </xf>
    <xf numFmtId="0" fontId="4" fillId="0" borderId="0" xfId="0" applyFont="1" applyBorder="1"/>
    <xf numFmtId="0" fontId="5" fillId="0" borderId="0" xfId="0" applyFont="1"/>
    <xf numFmtId="0" fontId="2" fillId="2" borderId="0" xfId="0" applyFont="1" applyFill="1" applyAlignment="1">
      <alignment horizontal="justify" vertical="top" wrapText="1"/>
    </xf>
    <xf numFmtId="0" fontId="14" fillId="0" borderId="0" xfId="1" applyFont="1" applyAlignment="1">
      <alignment horizontal="center" vertical="top" wrapText="1"/>
    </xf>
    <xf numFmtId="0" fontId="17" fillId="0" borderId="0" xfId="3" applyFont="1" applyFill="1" applyAlignment="1" applyProtection="1">
      <alignment vertical="top"/>
    </xf>
    <xf numFmtId="0" fontId="17" fillId="0" borderId="0" xfId="3" applyFont="1" applyFill="1" applyAlignment="1" applyProtection="1">
      <alignment horizontal="left" vertical="top"/>
    </xf>
    <xf numFmtId="0" fontId="16" fillId="0" borderId="0" xfId="3" applyFill="1" applyProtection="1"/>
    <xf numFmtId="49" fontId="18" fillId="0" borderId="0" xfId="3" applyNumberFormat="1" applyFont="1" applyFill="1" applyBorder="1" applyAlignment="1" applyProtection="1">
      <alignment horizontal="center" vertical="top" wrapText="1"/>
    </xf>
    <xf numFmtId="49" fontId="18" fillId="0" borderId="0" xfId="3" applyNumberFormat="1" applyFont="1" applyFill="1" applyBorder="1" applyAlignment="1" applyProtection="1">
      <alignment horizontal="left" vertical="top" wrapText="1"/>
    </xf>
    <xf numFmtId="49" fontId="18" fillId="0" borderId="0" xfId="3" applyNumberFormat="1" applyFont="1" applyFill="1" applyBorder="1" applyAlignment="1" applyProtection="1">
      <alignment horizontal="center" vertical="top"/>
    </xf>
    <xf numFmtId="0" fontId="17" fillId="0" borderId="0" xfId="3" applyFont="1" applyFill="1" applyAlignment="1" applyProtection="1">
      <alignment horizontal="left" vertical="top" wrapText="1"/>
    </xf>
    <xf numFmtId="0" fontId="19" fillId="0" borderId="0" xfId="3" applyFont="1" applyFill="1" applyAlignment="1" applyProtection="1">
      <alignment horizontal="left" vertical="top"/>
    </xf>
    <xf numFmtId="49" fontId="18" fillId="0" borderId="31" xfId="0" applyNumberFormat="1" applyFont="1" applyFill="1" applyBorder="1" applyAlignment="1" applyProtection="1">
      <alignment horizontal="center" vertical="top" wrapText="1"/>
    </xf>
    <xf numFmtId="49" fontId="18" fillId="0" borderId="32" xfId="0" applyNumberFormat="1" applyFont="1" applyFill="1" applyBorder="1" applyAlignment="1" applyProtection="1">
      <alignment horizontal="center" vertical="top" wrapText="1"/>
    </xf>
    <xf numFmtId="49" fontId="18" fillId="0" borderId="33" xfId="0" applyNumberFormat="1" applyFont="1" applyFill="1" applyBorder="1" applyAlignment="1" applyProtection="1">
      <alignment horizontal="center" vertical="top" wrapText="1"/>
    </xf>
    <xf numFmtId="49" fontId="18" fillId="0" borderId="34" xfId="0" applyNumberFormat="1" applyFont="1" applyFill="1" applyBorder="1" applyAlignment="1" applyProtection="1">
      <alignment horizontal="center" vertical="top" wrapText="1"/>
    </xf>
    <xf numFmtId="49" fontId="18" fillId="0" borderId="37" xfId="0" applyNumberFormat="1" applyFont="1" applyFill="1" applyBorder="1" applyAlignment="1" applyProtection="1">
      <alignment horizontal="center" vertical="top"/>
    </xf>
    <xf numFmtId="0" fontId="18" fillId="0" borderId="7" xfId="0" applyFont="1" applyFill="1" applyBorder="1" applyAlignment="1" applyProtection="1">
      <alignment horizontal="center" vertical="top"/>
    </xf>
    <xf numFmtId="49" fontId="18" fillId="0" borderId="38" xfId="0" applyNumberFormat="1" applyFont="1" applyFill="1" applyBorder="1" applyAlignment="1" applyProtection="1">
      <alignment horizontal="center" vertical="top" wrapText="1"/>
    </xf>
    <xf numFmtId="49" fontId="18" fillId="0" borderId="39" xfId="0" applyNumberFormat="1" applyFont="1" applyFill="1" applyBorder="1" applyAlignment="1" applyProtection="1">
      <alignment horizontal="left" vertical="top" wrapText="1"/>
    </xf>
    <xf numFmtId="49" fontId="18" fillId="0" borderId="40" xfId="0" applyNumberFormat="1" applyFont="1" applyFill="1" applyBorder="1" applyAlignment="1" applyProtection="1">
      <alignment horizontal="center" vertical="top" wrapText="1"/>
    </xf>
    <xf numFmtId="49" fontId="18" fillId="0" borderId="41" xfId="0" applyNumberFormat="1" applyFont="1" applyFill="1" applyBorder="1" applyAlignment="1" applyProtection="1">
      <alignment horizontal="left" vertical="top" wrapText="1"/>
    </xf>
    <xf numFmtId="49" fontId="18" fillId="0" borderId="42" xfId="0" applyNumberFormat="1" applyFont="1" applyFill="1" applyBorder="1" applyAlignment="1" applyProtection="1">
      <alignment horizontal="center" vertical="top"/>
    </xf>
    <xf numFmtId="0" fontId="18" fillId="0" borderId="10" xfId="0" applyFont="1" applyFill="1" applyBorder="1" applyAlignment="1" applyProtection="1">
      <alignment horizontal="center" vertical="top"/>
    </xf>
    <xf numFmtId="0" fontId="9" fillId="0" borderId="30" xfId="1" applyFont="1" applyBorder="1" applyAlignment="1">
      <alignment horizontal="center" vertical="top" wrapText="1"/>
    </xf>
    <xf numFmtId="0" fontId="9" fillId="0" borderId="25" xfId="1" applyFont="1" applyBorder="1" applyAlignment="1">
      <alignment horizontal="center" vertical="top" wrapText="1"/>
    </xf>
    <xf numFmtId="0" fontId="15" fillId="0" borderId="0" xfId="1" applyFont="1" applyAlignment="1">
      <alignment horizontal="center" wrapText="1"/>
    </xf>
    <xf numFmtId="0" fontId="13" fillId="0" borderId="0" xfId="1" applyFont="1" applyAlignment="1">
      <alignment horizontal="left" indent="15"/>
    </xf>
    <xf numFmtId="0" fontId="13" fillId="0" borderId="0" xfId="1" applyFont="1" applyAlignment="1">
      <alignment horizontal="left" wrapText="1"/>
    </xf>
    <xf numFmtId="0" fontId="1" fillId="0" borderId="0" xfId="0" applyFont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top" wrapText="1"/>
    </xf>
    <xf numFmtId="49" fontId="2" fillId="2" borderId="9" xfId="0" applyNumberFormat="1" applyFont="1" applyFill="1" applyBorder="1" applyAlignment="1">
      <alignment horizontal="center" vertical="top" wrapText="1"/>
    </xf>
    <xf numFmtId="0" fontId="8" fillId="0" borderId="0" xfId="1" applyFont="1" applyAlignment="1">
      <alignment horizontal="left" vertical="top" wrapText="1"/>
    </xf>
    <xf numFmtId="0" fontId="5" fillId="2" borderId="8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0" xfId="0" applyFont="1" applyFill="1" applyAlignment="1">
      <alignment horizontal="left" vertical="top" wrapText="1"/>
    </xf>
    <xf numFmtId="0" fontId="5" fillId="2" borderId="2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49" fontId="17" fillId="0" borderId="0" xfId="3" applyNumberFormat="1" applyFont="1" applyFill="1" applyAlignment="1" applyProtection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49" fontId="18" fillId="0" borderId="35" xfId="0" applyNumberFormat="1" applyFont="1" applyFill="1" applyBorder="1" applyAlignment="1" applyProtection="1">
      <alignment horizontal="center" vertical="top" wrapText="1"/>
    </xf>
    <xf numFmtId="49" fontId="18" fillId="0" borderId="36" xfId="0" applyNumberFormat="1" applyFont="1" applyFill="1" applyBorder="1" applyAlignment="1" applyProtection="1">
      <alignment horizontal="center" vertical="top" wrapText="1"/>
    </xf>
  </cellXfs>
  <cellStyles count="4">
    <cellStyle name="Обычный" xfId="0" builtinId="0"/>
    <cellStyle name="Обычный 2" xfId="1"/>
    <cellStyle name="Обычный 3" xfId="3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view="pageBreakPreview" topLeftCell="DI5" zoomScale="75" zoomScaleNormal="75" workbookViewId="0">
      <pane xSplit="2700" activePane="topRight"/>
      <selection activeCell="A18" sqref="A18:IV18"/>
      <selection pane="topRight" activeCell="B5" sqref="B5"/>
    </sheetView>
  </sheetViews>
  <sheetFormatPr defaultRowHeight="12.75"/>
  <cols>
    <col min="1" max="1" width="38" style="57" customWidth="1"/>
    <col min="2" max="2" width="72" style="56" customWidth="1"/>
    <col min="3" max="3" width="18.140625" style="56" customWidth="1"/>
    <col min="4" max="4" width="0.140625" style="56" hidden="1" customWidth="1"/>
    <col min="5" max="5" width="8.42578125" style="56" hidden="1" customWidth="1"/>
    <col min="6" max="6" width="0.140625" style="56" hidden="1" customWidth="1"/>
    <col min="7" max="7" width="7.85546875" style="56" hidden="1" customWidth="1"/>
    <col min="8" max="8" width="21.28515625" style="56" customWidth="1"/>
    <col min="9" max="9" width="13.85546875" style="56" customWidth="1"/>
    <col min="10" max="16384" width="9.140625" style="56"/>
  </cols>
  <sheetData>
    <row r="1" spans="1:9" s="110" customFormat="1" ht="23.25" hidden="1" customHeight="1">
      <c r="A1" s="112"/>
      <c r="B1" s="144"/>
      <c r="C1" s="144"/>
      <c r="D1" s="144"/>
      <c r="E1" s="144"/>
      <c r="F1" s="144"/>
      <c r="G1" s="144"/>
    </row>
    <row r="2" spans="1:9" s="110" customFormat="1" ht="18" hidden="1" customHeight="1">
      <c r="A2" s="112"/>
      <c r="B2" s="144"/>
      <c r="C2" s="144"/>
      <c r="D2" s="144"/>
      <c r="E2" s="144"/>
      <c r="F2" s="144"/>
      <c r="G2" s="144"/>
    </row>
    <row r="3" spans="1:9" ht="18" hidden="1" customHeight="1">
      <c r="A3" s="114"/>
      <c r="B3" s="114" t="s">
        <v>190</v>
      </c>
      <c r="C3" s="115"/>
      <c r="D3" s="114"/>
      <c r="E3" s="114"/>
      <c r="F3" s="114"/>
      <c r="G3" s="114"/>
    </row>
    <row r="4" spans="1:9" s="110" customFormat="1" ht="15.75" hidden="1" customHeight="1">
      <c r="A4" s="143"/>
      <c r="B4" s="143"/>
      <c r="C4" s="143"/>
      <c r="D4" s="143"/>
      <c r="E4" s="143"/>
      <c r="F4" s="143"/>
      <c r="G4" s="143"/>
    </row>
    <row r="5" spans="1:9" s="110" customFormat="1" ht="119.25" customHeight="1">
      <c r="A5" s="120" t="s">
        <v>192</v>
      </c>
      <c r="B5" s="113"/>
      <c r="C5" s="145" t="s">
        <v>191</v>
      </c>
      <c r="D5" s="145"/>
      <c r="E5" s="145"/>
      <c r="F5" s="145"/>
      <c r="G5" s="145"/>
      <c r="H5" s="145"/>
    </row>
    <row r="6" spans="1:9" s="110" customFormat="1" ht="21" customHeight="1" thickBot="1">
      <c r="A6" s="112" t="s">
        <v>190</v>
      </c>
      <c r="B6" s="111" t="s">
        <v>189</v>
      </c>
    </row>
    <row r="7" spans="1:9" ht="25.5" customHeight="1">
      <c r="A7" s="109" t="s">
        <v>50</v>
      </c>
      <c r="B7" s="141" t="s">
        <v>1</v>
      </c>
      <c r="C7" s="108" t="s">
        <v>188</v>
      </c>
      <c r="D7" s="107"/>
      <c r="E7" s="107"/>
      <c r="F7" s="107"/>
      <c r="G7" s="107"/>
      <c r="H7" s="106" t="s">
        <v>193</v>
      </c>
      <c r="I7" s="105" t="s">
        <v>194</v>
      </c>
    </row>
    <row r="8" spans="1:9" ht="21" customHeight="1" thickBot="1">
      <c r="A8" s="104" t="s">
        <v>187</v>
      </c>
      <c r="B8" s="142"/>
      <c r="C8" s="103" t="s">
        <v>186</v>
      </c>
      <c r="D8" s="102"/>
      <c r="E8" s="101"/>
      <c r="F8" s="101"/>
      <c r="G8" s="101"/>
      <c r="H8" s="100" t="s">
        <v>186</v>
      </c>
      <c r="I8" s="92"/>
    </row>
    <row r="9" spans="1:9" ht="14.25" customHeight="1">
      <c r="A9" s="99"/>
      <c r="B9" s="98"/>
      <c r="C9" s="97"/>
      <c r="D9" s="96"/>
      <c r="E9" s="95"/>
      <c r="F9" s="94"/>
      <c r="G9" s="94"/>
      <c r="H9" s="93"/>
      <c r="I9" s="92"/>
    </row>
    <row r="10" spans="1:9" ht="15.75" customHeight="1">
      <c r="A10" s="81" t="s">
        <v>185</v>
      </c>
      <c r="B10" s="91" t="s">
        <v>184</v>
      </c>
      <c r="C10" s="79">
        <f>C12+C13+C14+C16+C20+C22+C24</f>
        <v>3013</v>
      </c>
      <c r="D10" s="79">
        <f t="shared" ref="D10:G10" si="0">D12+D13+D14+D16+D20+D22+D24</f>
        <v>0</v>
      </c>
      <c r="E10" s="79">
        <f t="shared" si="0"/>
        <v>0</v>
      </c>
      <c r="F10" s="79">
        <f t="shared" si="0"/>
        <v>0</v>
      </c>
      <c r="G10" s="79">
        <f t="shared" si="0"/>
        <v>0</v>
      </c>
      <c r="H10" s="79">
        <f>H12+H13+H14+H15+H16+H20+H22+H24</f>
        <v>3025.1</v>
      </c>
      <c r="I10" s="64">
        <f>H10/C10*100</f>
        <v>100.40159309658148</v>
      </c>
    </row>
    <row r="11" spans="1:9" ht="15.75">
      <c r="A11" s="81" t="s">
        <v>183</v>
      </c>
      <c r="B11" s="90"/>
      <c r="C11" s="79"/>
      <c r="D11" s="78"/>
      <c r="E11" s="77"/>
      <c r="F11" s="77"/>
      <c r="G11" s="77"/>
      <c r="H11" s="75"/>
      <c r="I11" s="64"/>
    </row>
    <row r="12" spans="1:9" ht="16.5" customHeight="1">
      <c r="A12" s="81" t="s">
        <v>182</v>
      </c>
      <c r="B12" s="90" t="s">
        <v>181</v>
      </c>
      <c r="C12" s="79">
        <v>411.7</v>
      </c>
      <c r="D12" s="78"/>
      <c r="E12" s="77"/>
      <c r="F12" s="77"/>
      <c r="G12" s="77"/>
      <c r="H12" s="75">
        <v>392</v>
      </c>
      <c r="I12" s="64">
        <f t="shared" ref="I12:I38" si="1">H12/C12*100</f>
        <v>95.214962351226632</v>
      </c>
    </row>
    <row r="13" spans="1:9" s="89" customFormat="1" ht="18.75" customHeight="1">
      <c r="A13" s="81" t="s">
        <v>180</v>
      </c>
      <c r="B13" s="90" t="s">
        <v>179</v>
      </c>
      <c r="C13" s="79">
        <v>339</v>
      </c>
      <c r="D13" s="78"/>
      <c r="E13" s="77"/>
      <c r="F13" s="77"/>
      <c r="G13" s="77"/>
      <c r="H13" s="75">
        <v>433.1</v>
      </c>
      <c r="I13" s="64">
        <f t="shared" si="1"/>
        <v>127.75811209439529</v>
      </c>
    </row>
    <row r="14" spans="1:9" s="89" customFormat="1" ht="18.75" customHeight="1">
      <c r="A14" s="81" t="s">
        <v>178</v>
      </c>
      <c r="B14" s="90" t="s">
        <v>177</v>
      </c>
      <c r="C14" s="79">
        <v>1547</v>
      </c>
      <c r="D14" s="78"/>
      <c r="E14" s="77"/>
      <c r="F14" s="77"/>
      <c r="G14" s="77"/>
      <c r="H14" s="75">
        <v>1412.2</v>
      </c>
      <c r="I14" s="64">
        <f t="shared" si="1"/>
        <v>91.286360698125407</v>
      </c>
    </row>
    <row r="15" spans="1:9" s="89" customFormat="1" ht="52.5" customHeight="1">
      <c r="A15" s="81" t="s">
        <v>197</v>
      </c>
      <c r="B15" s="90" t="s">
        <v>198</v>
      </c>
      <c r="C15" s="79"/>
      <c r="D15" s="79"/>
      <c r="E15" s="77"/>
      <c r="F15" s="77"/>
      <c r="G15" s="77"/>
      <c r="H15" s="75">
        <v>9.5</v>
      </c>
      <c r="I15" s="64"/>
    </row>
    <row r="16" spans="1:9" ht="31.5">
      <c r="A16" s="81" t="s">
        <v>176</v>
      </c>
      <c r="B16" s="88" t="s">
        <v>175</v>
      </c>
      <c r="C16" s="79">
        <f t="shared" ref="C16:H16" si="2">C18+C19</f>
        <v>558.29999999999995</v>
      </c>
      <c r="D16" s="79">
        <f t="shared" si="2"/>
        <v>0</v>
      </c>
      <c r="E16" s="79">
        <f t="shared" si="2"/>
        <v>0</v>
      </c>
      <c r="F16" s="79">
        <f t="shared" si="2"/>
        <v>0</v>
      </c>
      <c r="G16" s="77">
        <f t="shared" si="2"/>
        <v>0</v>
      </c>
      <c r="H16" s="82">
        <f t="shared" si="2"/>
        <v>596.9</v>
      </c>
      <c r="I16" s="64">
        <f t="shared" si="1"/>
        <v>106.91384560272255</v>
      </c>
    </row>
    <row r="17" spans="1:9" ht="24.75" customHeight="1">
      <c r="A17" s="81"/>
      <c r="B17" s="87" t="s">
        <v>174</v>
      </c>
      <c r="C17" s="79"/>
      <c r="D17" s="78"/>
      <c r="E17" s="77"/>
      <c r="F17" s="77"/>
      <c r="G17" s="77"/>
      <c r="H17" s="75"/>
      <c r="I17" s="64"/>
    </row>
    <row r="18" spans="1:9" ht="18" hidden="1" customHeight="1">
      <c r="A18" s="81" t="s">
        <v>173</v>
      </c>
      <c r="B18" s="86" t="s">
        <v>172</v>
      </c>
      <c r="C18" s="79">
        <v>0</v>
      </c>
      <c r="D18" s="78"/>
      <c r="E18" s="77"/>
      <c r="F18" s="77"/>
      <c r="G18" s="77"/>
      <c r="H18" s="75"/>
      <c r="I18" s="64"/>
    </row>
    <row r="19" spans="1:9" ht="51.75" customHeight="1">
      <c r="A19" s="81" t="s">
        <v>171</v>
      </c>
      <c r="B19" s="86" t="s">
        <v>170</v>
      </c>
      <c r="C19" s="79">
        <v>558.29999999999995</v>
      </c>
      <c r="D19" s="78"/>
      <c r="E19" s="77"/>
      <c r="F19" s="77"/>
      <c r="G19" s="77"/>
      <c r="H19" s="75">
        <v>596.9</v>
      </c>
      <c r="I19" s="64">
        <f t="shared" si="1"/>
        <v>106.91384560272255</v>
      </c>
    </row>
    <row r="20" spans="1:9" ht="42.75" customHeight="1">
      <c r="A20" s="81" t="s">
        <v>169</v>
      </c>
      <c r="B20" s="86" t="s">
        <v>168</v>
      </c>
      <c r="C20" s="79">
        <f t="shared" ref="C20:H20" si="3">C21</f>
        <v>70</v>
      </c>
      <c r="D20" s="79">
        <f t="shared" si="3"/>
        <v>0</v>
      </c>
      <c r="E20" s="79">
        <f t="shared" si="3"/>
        <v>0</v>
      </c>
      <c r="F20" s="79">
        <f t="shared" si="3"/>
        <v>0</v>
      </c>
      <c r="G20" s="79">
        <f t="shared" si="3"/>
        <v>0</v>
      </c>
      <c r="H20" s="79">
        <f t="shared" si="3"/>
        <v>72.2</v>
      </c>
      <c r="I20" s="64">
        <f t="shared" si="1"/>
        <v>103.14285714285714</v>
      </c>
    </row>
    <row r="21" spans="1:9" ht="24" customHeight="1">
      <c r="A21" s="81" t="s">
        <v>167</v>
      </c>
      <c r="B21" s="86" t="s">
        <v>166</v>
      </c>
      <c r="C21" s="79">
        <v>70</v>
      </c>
      <c r="D21" s="79"/>
      <c r="E21" s="77"/>
      <c r="F21" s="77"/>
      <c r="G21" s="77"/>
      <c r="H21" s="85">
        <v>72.2</v>
      </c>
      <c r="I21" s="64">
        <f t="shared" si="1"/>
        <v>103.14285714285714</v>
      </c>
    </row>
    <row r="22" spans="1:9" ht="40.5" customHeight="1">
      <c r="A22" s="81" t="s">
        <v>165</v>
      </c>
      <c r="B22" s="86" t="s">
        <v>164</v>
      </c>
      <c r="C22" s="79">
        <f t="shared" ref="C22:H22" si="4">C23</f>
        <v>87</v>
      </c>
      <c r="D22" s="79">
        <f t="shared" si="4"/>
        <v>0</v>
      </c>
      <c r="E22" s="79">
        <f t="shared" si="4"/>
        <v>0</v>
      </c>
      <c r="F22" s="79">
        <f t="shared" si="4"/>
        <v>0</v>
      </c>
      <c r="G22" s="79">
        <f t="shared" si="4"/>
        <v>0</v>
      </c>
      <c r="H22" s="79">
        <f t="shared" si="4"/>
        <v>87.7</v>
      </c>
      <c r="I22" s="64">
        <f t="shared" si="1"/>
        <v>100.80459770114942</v>
      </c>
    </row>
    <row r="23" spans="1:9" ht="33.75" customHeight="1">
      <c r="A23" s="81" t="s">
        <v>163</v>
      </c>
      <c r="B23" s="86" t="s">
        <v>162</v>
      </c>
      <c r="C23" s="79">
        <v>87</v>
      </c>
      <c r="D23" s="79"/>
      <c r="E23" s="77"/>
      <c r="F23" s="77"/>
      <c r="G23" s="77"/>
      <c r="H23" s="85">
        <v>87.7</v>
      </c>
      <c r="I23" s="64">
        <f t="shared" si="1"/>
        <v>100.80459770114942</v>
      </c>
    </row>
    <row r="24" spans="1:9" ht="33.75" customHeight="1">
      <c r="A24" s="81" t="s">
        <v>195</v>
      </c>
      <c r="B24" s="86" t="s">
        <v>196</v>
      </c>
      <c r="C24" s="79"/>
      <c r="D24" s="79"/>
      <c r="E24" s="77"/>
      <c r="F24" s="77"/>
      <c r="G24" s="77"/>
      <c r="H24" s="85">
        <v>21.5</v>
      </c>
      <c r="I24" s="64"/>
    </row>
    <row r="25" spans="1:9" ht="24.75" customHeight="1">
      <c r="A25" s="81"/>
      <c r="B25" s="84" t="s">
        <v>161</v>
      </c>
      <c r="C25" s="79">
        <f t="shared" ref="C25:H25" si="5">C26+C27+C28+C29+C30+C36+C37</f>
        <v>10525.8</v>
      </c>
      <c r="D25" s="79">
        <f t="shared" si="5"/>
        <v>0</v>
      </c>
      <c r="E25" s="79">
        <f t="shared" si="5"/>
        <v>0</v>
      </c>
      <c r="F25" s="79">
        <f t="shared" si="5"/>
        <v>0</v>
      </c>
      <c r="G25" s="79">
        <f t="shared" si="5"/>
        <v>0</v>
      </c>
      <c r="H25" s="79">
        <f t="shared" si="5"/>
        <v>10456.799999999999</v>
      </c>
      <c r="I25" s="64">
        <f t="shared" si="1"/>
        <v>99.344467878926068</v>
      </c>
    </row>
    <row r="26" spans="1:9" ht="30.75" customHeight="1">
      <c r="A26" s="81" t="s">
        <v>160</v>
      </c>
      <c r="B26" s="80" t="s">
        <v>159</v>
      </c>
      <c r="C26" s="79">
        <v>1137.8</v>
      </c>
      <c r="D26" s="78"/>
      <c r="E26" s="77"/>
      <c r="F26" s="77"/>
      <c r="G26" s="77"/>
      <c r="H26" s="75">
        <v>1137.8</v>
      </c>
      <c r="I26" s="64">
        <f t="shared" si="1"/>
        <v>100</v>
      </c>
    </row>
    <row r="27" spans="1:9" ht="39.75" customHeight="1">
      <c r="A27" s="81" t="s">
        <v>158</v>
      </c>
      <c r="B27" s="80" t="s">
        <v>157</v>
      </c>
      <c r="C27" s="79">
        <v>428.9</v>
      </c>
      <c r="D27" s="78"/>
      <c r="E27" s="77"/>
      <c r="F27" s="77"/>
      <c r="G27" s="77"/>
      <c r="H27" s="75">
        <v>428.9</v>
      </c>
      <c r="I27" s="64">
        <f t="shared" si="1"/>
        <v>100</v>
      </c>
    </row>
    <row r="28" spans="1:9" s="83" customFormat="1" ht="53.25" customHeight="1">
      <c r="A28" s="81" t="s">
        <v>156</v>
      </c>
      <c r="B28" s="80" t="s">
        <v>155</v>
      </c>
      <c r="C28" s="79">
        <v>402.3</v>
      </c>
      <c r="D28" s="78"/>
      <c r="E28" s="77"/>
      <c r="F28" s="77"/>
      <c r="G28" s="77"/>
      <c r="H28" s="75">
        <v>402.3</v>
      </c>
      <c r="I28" s="64">
        <f t="shared" si="1"/>
        <v>100</v>
      </c>
    </row>
    <row r="29" spans="1:9" s="83" customFormat="1" ht="36" customHeight="1">
      <c r="A29" s="81" t="s">
        <v>154</v>
      </c>
      <c r="B29" s="80" t="s">
        <v>153</v>
      </c>
      <c r="C29" s="79">
        <v>3000</v>
      </c>
      <c r="D29" s="78"/>
      <c r="E29" s="77"/>
      <c r="F29" s="77"/>
      <c r="G29" s="77"/>
      <c r="H29" s="75">
        <v>3000</v>
      </c>
      <c r="I29" s="64">
        <f t="shared" si="1"/>
        <v>100</v>
      </c>
    </row>
    <row r="30" spans="1:9" ht="66.75" customHeight="1">
      <c r="A30" s="81" t="s">
        <v>152</v>
      </c>
      <c r="B30" s="80" t="s">
        <v>151</v>
      </c>
      <c r="C30" s="79">
        <f t="shared" ref="C30:H30" si="6">SUM(C31:C35)</f>
        <v>2698</v>
      </c>
      <c r="D30" s="79">
        <f t="shared" si="6"/>
        <v>0</v>
      </c>
      <c r="E30" s="79">
        <f t="shared" si="6"/>
        <v>0</v>
      </c>
      <c r="F30" s="79">
        <f t="shared" si="6"/>
        <v>0</v>
      </c>
      <c r="G30" s="77">
        <f t="shared" si="6"/>
        <v>0</v>
      </c>
      <c r="H30" s="82">
        <f t="shared" si="6"/>
        <v>2629</v>
      </c>
      <c r="I30" s="64">
        <f t="shared" si="1"/>
        <v>97.442550037064493</v>
      </c>
    </row>
    <row r="31" spans="1:9" ht="21" customHeight="1">
      <c r="A31" s="81"/>
      <c r="B31" s="80" t="s">
        <v>150</v>
      </c>
      <c r="C31" s="79">
        <v>4</v>
      </c>
      <c r="D31" s="78"/>
      <c r="E31" s="77"/>
      <c r="F31" s="77"/>
      <c r="G31" s="77"/>
      <c r="H31" s="75">
        <v>4</v>
      </c>
      <c r="I31" s="64">
        <f t="shared" si="1"/>
        <v>100</v>
      </c>
    </row>
    <row r="32" spans="1:9" ht="21.75" customHeight="1">
      <c r="A32" s="81"/>
      <c r="B32" s="80" t="s">
        <v>149</v>
      </c>
      <c r="C32" s="79">
        <v>40.299999999999997</v>
      </c>
      <c r="D32" s="78"/>
      <c r="E32" s="77"/>
      <c r="F32" s="77"/>
      <c r="G32" s="77"/>
      <c r="H32" s="75">
        <v>40.299999999999997</v>
      </c>
      <c r="I32" s="64">
        <f t="shared" si="1"/>
        <v>100</v>
      </c>
    </row>
    <row r="33" spans="1:9" ht="21.75" customHeight="1">
      <c r="A33" s="81"/>
      <c r="B33" s="80" t="s">
        <v>148</v>
      </c>
      <c r="C33" s="79">
        <v>247.8</v>
      </c>
      <c r="D33" s="78"/>
      <c r="E33" s="77"/>
      <c r="F33" s="77"/>
      <c r="G33" s="77"/>
      <c r="H33" s="75">
        <v>247.8</v>
      </c>
      <c r="I33" s="64">
        <f t="shared" si="1"/>
        <v>100</v>
      </c>
    </row>
    <row r="34" spans="1:9" ht="29.25" customHeight="1">
      <c r="A34" s="81"/>
      <c r="B34" s="80" t="s">
        <v>147</v>
      </c>
      <c r="C34" s="79">
        <v>821.3</v>
      </c>
      <c r="D34" s="78"/>
      <c r="E34" s="77"/>
      <c r="F34" s="77"/>
      <c r="G34" s="77"/>
      <c r="H34" s="75">
        <v>752.3</v>
      </c>
      <c r="I34" s="64">
        <f t="shared" si="1"/>
        <v>91.598685011567028</v>
      </c>
    </row>
    <row r="35" spans="1:9" ht="21.75" customHeight="1">
      <c r="A35" s="81"/>
      <c r="B35" s="80" t="s">
        <v>146</v>
      </c>
      <c r="C35" s="79">
        <v>1584.6</v>
      </c>
      <c r="D35" s="78"/>
      <c r="E35" s="77"/>
      <c r="F35" s="77"/>
      <c r="G35" s="77"/>
      <c r="H35" s="75">
        <v>1584.6</v>
      </c>
      <c r="I35" s="64">
        <f t="shared" si="1"/>
        <v>100</v>
      </c>
    </row>
    <row r="36" spans="1:9" ht="32.25" customHeight="1">
      <c r="A36" s="74" t="s">
        <v>145</v>
      </c>
      <c r="B36" s="73" t="s">
        <v>144</v>
      </c>
      <c r="C36" s="72">
        <v>2715.8</v>
      </c>
      <c r="D36" s="76"/>
      <c r="E36" s="71"/>
      <c r="F36" s="71"/>
      <c r="G36" s="71"/>
      <c r="H36" s="75">
        <v>2705.8</v>
      </c>
      <c r="I36" s="64">
        <f t="shared" si="1"/>
        <v>99.631784372928792</v>
      </c>
    </row>
    <row r="37" spans="1:9" ht="32.25" customHeight="1">
      <c r="A37" s="74" t="s">
        <v>143</v>
      </c>
      <c r="B37" s="73" t="s">
        <v>142</v>
      </c>
      <c r="C37" s="72">
        <v>143</v>
      </c>
      <c r="D37" s="72"/>
      <c r="E37" s="71"/>
      <c r="F37" s="71"/>
      <c r="G37" s="71"/>
      <c r="H37" s="70">
        <v>153</v>
      </c>
      <c r="I37" s="64">
        <f t="shared" si="1"/>
        <v>106.993006993007</v>
      </c>
    </row>
    <row r="38" spans="1:9" s="63" customFormat="1" ht="26.25" customHeight="1" thickBot="1">
      <c r="A38" s="69"/>
      <c r="B38" s="68" t="s">
        <v>141</v>
      </c>
      <c r="C38" s="67">
        <f t="shared" ref="C38:H38" si="7">C25+C10</f>
        <v>13538.8</v>
      </c>
      <c r="D38" s="67">
        <f t="shared" si="7"/>
        <v>0</v>
      </c>
      <c r="E38" s="67">
        <f t="shared" si="7"/>
        <v>0</v>
      </c>
      <c r="F38" s="67">
        <f t="shared" si="7"/>
        <v>0</v>
      </c>
      <c r="G38" s="66">
        <f t="shared" si="7"/>
        <v>0</v>
      </c>
      <c r="H38" s="65">
        <f t="shared" si="7"/>
        <v>13481.9</v>
      </c>
      <c r="I38" s="64">
        <f t="shared" si="1"/>
        <v>99.579726415930509</v>
      </c>
    </row>
    <row r="39" spans="1:9">
      <c r="C39" s="62"/>
      <c r="D39" s="62" t="e">
        <f>D10/D42</f>
        <v>#DIV/0!</v>
      </c>
      <c r="E39" s="62" t="e">
        <f>E10/E42</f>
        <v>#DIV/0!</v>
      </c>
      <c r="F39" s="62" t="e">
        <f>F10/F42</f>
        <v>#DIV/0!</v>
      </c>
      <c r="G39" s="62" t="e">
        <f>G10/G42</f>
        <v>#DIV/0!</v>
      </c>
    </row>
    <row r="40" spans="1:9" ht="12" customHeight="1">
      <c r="B40" s="61"/>
      <c r="C40" s="60"/>
      <c r="D40" s="60" t="e">
        <f>D38/D42</f>
        <v>#DIV/0!</v>
      </c>
      <c r="E40" s="60" t="e">
        <f>E38/E42</f>
        <v>#DIV/0!</v>
      </c>
      <c r="F40" s="60" t="e">
        <f>F38/F42</f>
        <v>#DIV/0!</v>
      </c>
      <c r="G40" s="60" t="e">
        <f>G38/G42</f>
        <v>#DIV/0!</v>
      </c>
    </row>
    <row r="41" spans="1:9" hidden="1">
      <c r="C41" s="59"/>
      <c r="D41" s="59"/>
      <c r="E41" s="59"/>
      <c r="F41" s="59"/>
      <c r="G41" s="59"/>
    </row>
    <row r="42" spans="1:9">
      <c r="C42" s="59"/>
      <c r="D42" s="59"/>
      <c r="E42" s="59"/>
      <c r="F42" s="59"/>
      <c r="G42" s="59"/>
    </row>
    <row r="43" spans="1:9">
      <c r="A43" s="58"/>
    </row>
  </sheetData>
  <mergeCells count="5">
    <mergeCell ref="B7:B8"/>
    <mergeCell ref="A4:G4"/>
    <mergeCell ref="B1:G1"/>
    <mergeCell ref="B2:G2"/>
    <mergeCell ref="C5:H5"/>
  </mergeCells>
  <pageMargins left="0.19685039370078741" right="0.15748031496062992" top="0.15748031496062992" bottom="0.23622047244094491" header="0.15748031496062992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selection activeCell="K10" sqref="K10"/>
    </sheetView>
  </sheetViews>
  <sheetFormatPr defaultRowHeight="15.75"/>
  <cols>
    <col min="1" max="1" width="55.42578125" style="4" customWidth="1"/>
    <col min="2" max="2" width="15.85546875" style="4" customWidth="1"/>
    <col min="3" max="3" width="16.28515625" style="4" customWidth="1"/>
    <col min="4" max="4" width="13.140625" style="4" customWidth="1"/>
    <col min="5" max="5" width="9.85546875" style="4" hidden="1" customWidth="1"/>
    <col min="6" max="16384" width="9.140625" style="4"/>
  </cols>
  <sheetData>
    <row r="1" spans="1:7" ht="20.25" customHeight="1">
      <c r="A1" s="119" t="s">
        <v>192</v>
      </c>
      <c r="B1" s="149" t="s">
        <v>202</v>
      </c>
      <c r="C1" s="149"/>
      <c r="D1" s="149"/>
      <c r="E1" s="149"/>
    </row>
    <row r="2" spans="1:7">
      <c r="A2" s="2"/>
      <c r="B2" s="149"/>
      <c r="C2" s="149"/>
      <c r="D2" s="149"/>
      <c r="E2" s="149"/>
    </row>
    <row r="3" spans="1:7" ht="30" customHeight="1">
      <c r="B3" s="149"/>
      <c r="C3" s="149"/>
      <c r="D3" s="149"/>
      <c r="E3" s="149"/>
      <c r="F3" s="113"/>
      <c r="G3" s="113"/>
    </row>
    <row r="4" spans="1:7" ht="38.25" customHeight="1">
      <c r="A4" s="146" t="s">
        <v>0</v>
      </c>
      <c r="B4" s="146"/>
      <c r="C4" s="146"/>
    </row>
    <row r="5" spans="1:7" ht="16.5" thickBot="1">
      <c r="A5" s="5"/>
      <c r="D5" s="4" t="s">
        <v>199</v>
      </c>
    </row>
    <row r="6" spans="1:7" ht="31.5">
      <c r="A6" s="15" t="s">
        <v>1</v>
      </c>
      <c r="B6" s="16" t="s">
        <v>2</v>
      </c>
      <c r="C6" s="16" t="s">
        <v>200</v>
      </c>
      <c r="D6" s="16" t="s">
        <v>201</v>
      </c>
      <c r="E6" s="17" t="s">
        <v>125</v>
      </c>
    </row>
    <row r="7" spans="1:7">
      <c r="A7" s="18">
        <v>1</v>
      </c>
      <c r="B7" s="1">
        <v>2</v>
      </c>
      <c r="C7" s="1">
        <v>3</v>
      </c>
      <c r="D7" s="8"/>
      <c r="E7" s="19"/>
    </row>
    <row r="8" spans="1:7">
      <c r="A8" s="20" t="s">
        <v>3</v>
      </c>
      <c r="B8" s="9" t="s">
        <v>47</v>
      </c>
      <c r="C8" s="10">
        <f>SUM(C9:C14)</f>
        <v>5059</v>
      </c>
      <c r="D8" s="10">
        <f>SUM(D9:D14)</f>
        <v>4965.1000000000004</v>
      </c>
      <c r="E8" s="21">
        <f>D8-C8</f>
        <v>-93.899999999999636</v>
      </c>
    </row>
    <row r="9" spans="1:7" ht="47.25">
      <c r="A9" s="22" t="s">
        <v>4</v>
      </c>
      <c r="B9" s="11" t="s">
        <v>5</v>
      </c>
      <c r="C9" s="12">
        <v>629</v>
      </c>
      <c r="D9" s="54">
        <v>629</v>
      </c>
      <c r="E9" s="21">
        <f t="shared" ref="E9:E31" si="0">D9-C9</f>
        <v>0</v>
      </c>
    </row>
    <row r="10" spans="1:7" ht="63">
      <c r="A10" s="22" t="s">
        <v>6</v>
      </c>
      <c r="B10" s="11" t="s">
        <v>7</v>
      </c>
      <c r="C10" s="13">
        <v>1915.3</v>
      </c>
      <c r="D10" s="54">
        <v>1915.3</v>
      </c>
      <c r="E10" s="21">
        <f t="shared" si="0"/>
        <v>0</v>
      </c>
    </row>
    <row r="11" spans="1:7" ht="47.25">
      <c r="A11" s="22" t="s">
        <v>8</v>
      </c>
      <c r="B11" s="11" t="s">
        <v>9</v>
      </c>
      <c r="C11" s="12">
        <v>0.8</v>
      </c>
      <c r="D11" s="54">
        <v>0.8</v>
      </c>
      <c r="E11" s="21">
        <f t="shared" si="0"/>
        <v>0</v>
      </c>
    </row>
    <row r="12" spans="1:7">
      <c r="A12" s="22" t="s">
        <v>10</v>
      </c>
      <c r="B12" s="11" t="s">
        <v>11</v>
      </c>
      <c r="C12" s="12">
        <v>133.1</v>
      </c>
      <c r="D12" s="54">
        <v>133.1</v>
      </c>
      <c r="E12" s="21">
        <f t="shared" si="0"/>
        <v>0</v>
      </c>
    </row>
    <row r="13" spans="1:7" hidden="1">
      <c r="A13" s="22" t="s">
        <v>12</v>
      </c>
      <c r="B13" s="11" t="s">
        <v>13</v>
      </c>
      <c r="C13" s="12"/>
      <c r="D13" s="54"/>
      <c r="E13" s="21">
        <f t="shared" si="0"/>
        <v>0</v>
      </c>
    </row>
    <row r="14" spans="1:7">
      <c r="A14" s="22" t="s">
        <v>14</v>
      </c>
      <c r="B14" s="11" t="s">
        <v>15</v>
      </c>
      <c r="C14" s="13">
        <v>2380.8000000000002</v>
      </c>
      <c r="D14" s="54">
        <v>2286.9</v>
      </c>
      <c r="E14" s="21">
        <f t="shared" si="0"/>
        <v>-93.900000000000091</v>
      </c>
    </row>
    <row r="15" spans="1:7">
      <c r="A15" s="20" t="s">
        <v>16</v>
      </c>
      <c r="B15" s="14" t="s">
        <v>17</v>
      </c>
      <c r="C15" s="6">
        <f>C16</f>
        <v>402.3</v>
      </c>
      <c r="D15" s="6">
        <f>D16</f>
        <v>402.3</v>
      </c>
      <c r="E15" s="21">
        <f t="shared" si="0"/>
        <v>0</v>
      </c>
    </row>
    <row r="16" spans="1:7">
      <c r="A16" s="22" t="s">
        <v>18</v>
      </c>
      <c r="B16" s="11" t="s">
        <v>19</v>
      </c>
      <c r="C16" s="12">
        <v>402.3</v>
      </c>
      <c r="D16" s="54">
        <v>402.3</v>
      </c>
      <c r="E16" s="21">
        <f t="shared" si="0"/>
        <v>0</v>
      </c>
    </row>
    <row r="17" spans="1:5" ht="31.5">
      <c r="A17" s="20" t="s">
        <v>20</v>
      </c>
      <c r="B17" s="14" t="s">
        <v>21</v>
      </c>
      <c r="C17" s="6">
        <f>SUM(C18:C19)</f>
        <v>46.5</v>
      </c>
      <c r="D17" s="6">
        <f>SUM(D18:D19)</f>
        <v>36.5</v>
      </c>
      <c r="E17" s="21">
        <f t="shared" si="0"/>
        <v>-10</v>
      </c>
    </row>
    <row r="18" spans="1:5" ht="47.25">
      <c r="A18" s="22" t="s">
        <v>22</v>
      </c>
      <c r="B18" s="11" t="s">
        <v>23</v>
      </c>
      <c r="C18" s="12">
        <v>36.5</v>
      </c>
      <c r="D18" s="54">
        <v>36.5</v>
      </c>
      <c r="E18" s="21">
        <f t="shared" si="0"/>
        <v>0</v>
      </c>
    </row>
    <row r="19" spans="1:5" ht="31.5">
      <c r="A19" s="22" t="s">
        <v>24</v>
      </c>
      <c r="B19" s="11" t="s">
        <v>25</v>
      </c>
      <c r="C19" s="12">
        <v>10</v>
      </c>
      <c r="D19" s="54"/>
      <c r="E19" s="21">
        <f t="shared" si="0"/>
        <v>-10</v>
      </c>
    </row>
    <row r="20" spans="1:5">
      <c r="A20" s="20" t="s">
        <v>26</v>
      </c>
      <c r="B20" s="14" t="s">
        <v>27</v>
      </c>
      <c r="C20" s="6">
        <f>SUM(C21:C22)</f>
        <v>2653.7000000000003</v>
      </c>
      <c r="D20" s="6">
        <f>SUM(D21:D22)</f>
        <v>2584.7000000000003</v>
      </c>
      <c r="E20" s="21">
        <f t="shared" si="0"/>
        <v>-69</v>
      </c>
    </row>
    <row r="21" spans="1:5">
      <c r="A21" s="22" t="s">
        <v>28</v>
      </c>
      <c r="B21" s="11" t="s">
        <v>29</v>
      </c>
      <c r="C21" s="12">
        <v>2405.9</v>
      </c>
      <c r="D21" s="54">
        <v>2336.9</v>
      </c>
      <c r="E21" s="21">
        <f t="shared" si="0"/>
        <v>-69</v>
      </c>
    </row>
    <row r="22" spans="1:5">
      <c r="A22" s="22" t="s">
        <v>30</v>
      </c>
      <c r="B22" s="11" t="s">
        <v>31</v>
      </c>
      <c r="C22" s="12">
        <v>247.8</v>
      </c>
      <c r="D22" s="54">
        <v>247.8</v>
      </c>
      <c r="E22" s="21">
        <f t="shared" si="0"/>
        <v>0</v>
      </c>
    </row>
    <row r="23" spans="1:5">
      <c r="A23" s="20" t="s">
        <v>32</v>
      </c>
      <c r="B23" s="14" t="s">
        <v>33</v>
      </c>
      <c r="C23" s="6">
        <f>SUM(C24:C25)</f>
        <v>3802.4</v>
      </c>
      <c r="D23" s="6">
        <f>SUM(D24:D25)</f>
        <v>3802.4</v>
      </c>
      <c r="E23" s="21">
        <f t="shared" si="0"/>
        <v>0</v>
      </c>
    </row>
    <row r="24" spans="1:5">
      <c r="A24" s="22" t="s">
        <v>123</v>
      </c>
      <c r="B24" s="11" t="s">
        <v>120</v>
      </c>
      <c r="C24" s="12">
        <v>417.4</v>
      </c>
      <c r="D24" s="54">
        <v>417.4</v>
      </c>
      <c r="E24" s="21">
        <f t="shared" si="0"/>
        <v>0</v>
      </c>
    </row>
    <row r="25" spans="1:5">
      <c r="A25" s="22" t="s">
        <v>34</v>
      </c>
      <c r="B25" s="11" t="s">
        <v>35</v>
      </c>
      <c r="C25" s="12">
        <v>3385</v>
      </c>
      <c r="D25" s="54">
        <v>3385</v>
      </c>
      <c r="E25" s="21">
        <f t="shared" si="0"/>
        <v>0</v>
      </c>
    </row>
    <row r="26" spans="1:5">
      <c r="A26" s="20" t="s">
        <v>36</v>
      </c>
      <c r="B26" s="14" t="s">
        <v>37</v>
      </c>
      <c r="C26" s="7">
        <f>SUM(C27:C28)</f>
        <v>1549.2</v>
      </c>
      <c r="D26" s="7">
        <f>SUM(D27:D28)</f>
        <v>1519.9</v>
      </c>
      <c r="E26" s="21">
        <f t="shared" si="0"/>
        <v>-29.299999999999955</v>
      </c>
    </row>
    <row r="27" spans="1:5">
      <c r="A27" s="22" t="s">
        <v>38</v>
      </c>
      <c r="B27" s="11" t="s">
        <v>39</v>
      </c>
      <c r="C27" s="13">
        <v>1429.7</v>
      </c>
      <c r="D27" s="54">
        <v>1414.2</v>
      </c>
      <c r="E27" s="21">
        <f t="shared" si="0"/>
        <v>-15.5</v>
      </c>
    </row>
    <row r="28" spans="1:5">
      <c r="A28" s="22" t="s">
        <v>40</v>
      </c>
      <c r="B28" s="11" t="s">
        <v>41</v>
      </c>
      <c r="C28" s="12">
        <v>119.5</v>
      </c>
      <c r="D28" s="54">
        <v>105.7</v>
      </c>
      <c r="E28" s="21">
        <f t="shared" si="0"/>
        <v>-13.799999999999997</v>
      </c>
    </row>
    <row r="29" spans="1:5">
      <c r="A29" s="20" t="s">
        <v>42</v>
      </c>
      <c r="B29" s="14" t="s">
        <v>43</v>
      </c>
      <c r="C29" s="6">
        <f>C30</f>
        <v>109.4</v>
      </c>
      <c r="D29" s="6">
        <f>D30</f>
        <v>109.4</v>
      </c>
      <c r="E29" s="21">
        <f t="shared" si="0"/>
        <v>0</v>
      </c>
    </row>
    <row r="30" spans="1:5">
      <c r="A30" s="22" t="s">
        <v>44</v>
      </c>
      <c r="B30" s="11" t="s">
        <v>45</v>
      </c>
      <c r="C30" s="12">
        <v>109.4</v>
      </c>
      <c r="D30" s="54">
        <v>109.4</v>
      </c>
      <c r="E30" s="21">
        <f t="shared" si="0"/>
        <v>0</v>
      </c>
    </row>
    <row r="31" spans="1:5" ht="16.5" thickBot="1">
      <c r="A31" s="147" t="s">
        <v>48</v>
      </c>
      <c r="B31" s="148"/>
      <c r="C31" s="23">
        <f>C8+C15+C17+C20+C23+C26+C29</f>
        <v>13622.5</v>
      </c>
      <c r="D31" s="23">
        <f>D8+D15+D17+D20+D23+D26+D29</f>
        <v>13420.3</v>
      </c>
      <c r="E31" s="24">
        <f t="shared" si="0"/>
        <v>-202.20000000000073</v>
      </c>
    </row>
    <row r="32" spans="1:5">
      <c r="A32" s="5"/>
      <c r="C32" s="55"/>
      <c r="D32" s="55"/>
    </row>
  </sheetData>
  <mergeCells count="3">
    <mergeCell ref="A4:C4"/>
    <mergeCell ref="A31:B31"/>
    <mergeCell ref="B1:E3"/>
  </mergeCells>
  <pageMargins left="0.70866141732283472" right="0.31496062992125984" top="0.39370078740157483" bottom="0.19685039370078741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6"/>
  <sheetViews>
    <sheetView workbookViewId="0">
      <selection activeCell="A2" sqref="A2"/>
    </sheetView>
  </sheetViews>
  <sheetFormatPr defaultRowHeight="15"/>
  <cols>
    <col min="1" max="1" width="32.42578125" style="3" customWidth="1"/>
    <col min="2" max="2" width="7.7109375" style="3" customWidth="1"/>
    <col min="3" max="3" width="7.5703125" style="3" customWidth="1"/>
    <col min="4" max="4" width="14" style="3" customWidth="1"/>
    <col min="5" max="5" width="6.28515625" style="3" customWidth="1"/>
    <col min="6" max="6" width="10.28515625" style="3" customWidth="1"/>
    <col min="7" max="7" width="10.5703125" style="3" customWidth="1"/>
    <col min="8" max="8" width="9" style="3" hidden="1" customWidth="1"/>
    <col min="9" max="16384" width="9.140625" style="3"/>
  </cols>
  <sheetData>
    <row r="1" spans="1:9" ht="15.75" customHeight="1">
      <c r="A1" s="118" t="s">
        <v>192</v>
      </c>
      <c r="D1" s="153" t="s">
        <v>204</v>
      </c>
      <c r="E1" s="153"/>
      <c r="F1" s="153"/>
      <c r="G1" s="153"/>
      <c r="H1" s="153"/>
      <c r="I1" s="117"/>
    </row>
    <row r="2" spans="1:9" ht="15.75" customHeight="1">
      <c r="D2" s="153"/>
      <c r="E2" s="153"/>
      <c r="F2" s="153"/>
      <c r="G2" s="153"/>
      <c r="H2" s="153"/>
      <c r="I2" s="117"/>
    </row>
    <row r="3" spans="1:9" ht="15.75" customHeight="1">
      <c r="D3" s="153"/>
      <c r="E3" s="153"/>
      <c r="F3" s="153"/>
      <c r="G3" s="153"/>
      <c r="H3" s="153"/>
      <c r="I3" s="117"/>
    </row>
    <row r="4" spans="1:9" ht="31.5" customHeight="1">
      <c r="D4" s="153"/>
      <c r="E4" s="153"/>
      <c r="F4" s="153"/>
      <c r="G4" s="153"/>
      <c r="H4" s="153"/>
      <c r="I4" s="117"/>
    </row>
    <row r="5" spans="1:9" ht="15.75" customHeight="1">
      <c r="A5" s="152" t="s">
        <v>49</v>
      </c>
      <c r="B5" s="152"/>
      <c r="C5" s="152"/>
      <c r="D5" s="152"/>
      <c r="E5" s="152"/>
      <c r="F5" s="152"/>
      <c r="G5" s="152"/>
      <c r="H5" s="152"/>
    </row>
    <row r="6" spans="1:9" ht="15.75" thickBot="1">
      <c r="A6" s="25"/>
    </row>
    <row r="7" spans="1:9" ht="31.5">
      <c r="A7" s="38" t="s">
        <v>1</v>
      </c>
      <c r="B7" s="39" t="s">
        <v>50</v>
      </c>
      <c r="C7" s="39" t="s">
        <v>2</v>
      </c>
      <c r="D7" s="39" t="s">
        <v>51</v>
      </c>
      <c r="E7" s="39" t="s">
        <v>52</v>
      </c>
      <c r="F7" s="16" t="s">
        <v>200</v>
      </c>
      <c r="G7" s="16" t="s">
        <v>201</v>
      </c>
      <c r="H7" s="40" t="s">
        <v>125</v>
      </c>
    </row>
    <row r="8" spans="1:9">
      <c r="A8" s="41">
        <v>1</v>
      </c>
      <c r="B8" s="42">
        <v>2</v>
      </c>
      <c r="C8" s="42">
        <v>3</v>
      </c>
      <c r="D8" s="42">
        <v>4</v>
      </c>
      <c r="E8" s="42">
        <v>5</v>
      </c>
      <c r="F8" s="42">
        <v>6</v>
      </c>
      <c r="G8" s="26">
        <v>7</v>
      </c>
      <c r="H8" s="27">
        <v>8</v>
      </c>
    </row>
    <row r="9" spans="1:9" ht="29.25">
      <c r="A9" s="43" t="s">
        <v>53</v>
      </c>
      <c r="B9" s="44">
        <v>303</v>
      </c>
      <c r="C9" s="44" t="s">
        <v>47</v>
      </c>
      <c r="D9" s="44" t="s">
        <v>54</v>
      </c>
      <c r="E9" s="44"/>
      <c r="F9" s="28">
        <f>F10+F13+F20+F25+F32+F34</f>
        <v>5058.8999999999996</v>
      </c>
      <c r="G9" s="28">
        <f>G10+G13+G20+G25+G32+G34</f>
        <v>4965.1000000000004</v>
      </c>
      <c r="H9" s="29">
        <f>G9-F9</f>
        <v>-93.799999999999272</v>
      </c>
    </row>
    <row r="10" spans="1:9">
      <c r="A10" s="45" t="s">
        <v>55</v>
      </c>
      <c r="B10" s="42">
        <v>303</v>
      </c>
      <c r="C10" s="42" t="s">
        <v>5</v>
      </c>
      <c r="D10" s="42" t="s">
        <v>54</v>
      </c>
      <c r="E10" s="42"/>
      <c r="F10" s="30">
        <f>F11</f>
        <v>629</v>
      </c>
      <c r="G10" s="30">
        <f>G11</f>
        <v>629</v>
      </c>
      <c r="H10" s="31">
        <f t="shared" ref="H10:H84" si="0">G10-F10</f>
        <v>0</v>
      </c>
    </row>
    <row r="11" spans="1:9" ht="30">
      <c r="A11" s="45" t="s">
        <v>56</v>
      </c>
      <c r="B11" s="42">
        <v>303</v>
      </c>
      <c r="C11" s="42" t="s">
        <v>5</v>
      </c>
      <c r="D11" s="42" t="s">
        <v>57</v>
      </c>
      <c r="E11" s="42"/>
      <c r="F11" s="30">
        <f>F12</f>
        <v>629</v>
      </c>
      <c r="G11" s="30">
        <f>G12</f>
        <v>629</v>
      </c>
      <c r="H11" s="31">
        <f t="shared" si="0"/>
        <v>0</v>
      </c>
    </row>
    <row r="12" spans="1:9" ht="120">
      <c r="A12" s="45" t="s">
        <v>58</v>
      </c>
      <c r="B12" s="42">
        <v>303</v>
      </c>
      <c r="C12" s="42" t="s">
        <v>5</v>
      </c>
      <c r="D12" s="42" t="s">
        <v>57</v>
      </c>
      <c r="E12" s="42">
        <v>100</v>
      </c>
      <c r="F12" s="30">
        <v>629</v>
      </c>
      <c r="G12" s="32">
        <v>629</v>
      </c>
      <c r="H12" s="31">
        <f t="shared" si="0"/>
        <v>0</v>
      </c>
    </row>
    <row r="13" spans="1:9" ht="90">
      <c r="A13" s="45" t="s">
        <v>59</v>
      </c>
      <c r="B13" s="42">
        <v>303</v>
      </c>
      <c r="C13" s="42" t="s">
        <v>7</v>
      </c>
      <c r="D13" s="42" t="s">
        <v>54</v>
      </c>
      <c r="E13" s="42"/>
      <c r="F13" s="33">
        <f>F14+F18</f>
        <v>1915.1999999999998</v>
      </c>
      <c r="G13" s="33">
        <f>G14+G18</f>
        <v>1915.3</v>
      </c>
      <c r="H13" s="31">
        <f t="shared" si="0"/>
        <v>0.10000000000013642</v>
      </c>
    </row>
    <row r="14" spans="1:9">
      <c r="A14" s="45" t="s">
        <v>60</v>
      </c>
      <c r="B14" s="42">
        <v>303</v>
      </c>
      <c r="C14" s="42" t="s">
        <v>7</v>
      </c>
      <c r="D14" s="42" t="s">
        <v>61</v>
      </c>
      <c r="E14" s="42"/>
      <c r="F14" s="33">
        <f>SUM(F15:F17)</f>
        <v>1847.1999999999998</v>
      </c>
      <c r="G14" s="33">
        <f>SUM(G15:G17)</f>
        <v>1847.3</v>
      </c>
      <c r="H14" s="31">
        <f t="shared" si="0"/>
        <v>0.10000000000013642</v>
      </c>
    </row>
    <row r="15" spans="1:9" ht="127.5" customHeight="1">
      <c r="A15" s="45" t="s">
        <v>58</v>
      </c>
      <c r="B15" s="42">
        <v>303</v>
      </c>
      <c r="C15" s="42" t="s">
        <v>7</v>
      </c>
      <c r="D15" s="42" t="s">
        <v>61</v>
      </c>
      <c r="E15" s="42">
        <v>100</v>
      </c>
      <c r="F15" s="30">
        <v>753.4</v>
      </c>
      <c r="G15" s="32">
        <v>753.5</v>
      </c>
      <c r="H15" s="31">
        <f t="shared" si="0"/>
        <v>0.10000000000002274</v>
      </c>
    </row>
    <row r="16" spans="1:9" ht="51.75" customHeight="1">
      <c r="A16" s="45" t="s">
        <v>62</v>
      </c>
      <c r="B16" s="42">
        <v>303</v>
      </c>
      <c r="C16" s="42" t="s">
        <v>7</v>
      </c>
      <c r="D16" s="42" t="s">
        <v>61</v>
      </c>
      <c r="E16" s="42">
        <v>200</v>
      </c>
      <c r="F16" s="30">
        <v>1075.7</v>
      </c>
      <c r="G16" s="32">
        <v>1075.7</v>
      </c>
      <c r="H16" s="31">
        <f t="shared" si="0"/>
        <v>0</v>
      </c>
    </row>
    <row r="17" spans="1:8" ht="30">
      <c r="A17" s="45" t="s">
        <v>63</v>
      </c>
      <c r="B17" s="42">
        <v>303</v>
      </c>
      <c r="C17" s="42" t="s">
        <v>7</v>
      </c>
      <c r="D17" s="42" t="s">
        <v>61</v>
      </c>
      <c r="E17" s="42">
        <v>850</v>
      </c>
      <c r="F17" s="30">
        <v>18.100000000000001</v>
      </c>
      <c r="G17" s="32">
        <v>18.100000000000001</v>
      </c>
      <c r="H17" s="31">
        <f t="shared" si="0"/>
        <v>0</v>
      </c>
    </row>
    <row r="18" spans="1:8" ht="63" customHeight="1">
      <c r="A18" s="45" t="s">
        <v>137</v>
      </c>
      <c r="B18" s="42">
        <v>303</v>
      </c>
      <c r="C18" s="42" t="s">
        <v>139</v>
      </c>
      <c r="D18" s="42" t="s">
        <v>136</v>
      </c>
      <c r="E18" s="42"/>
      <c r="F18" s="30">
        <f>F19</f>
        <v>68</v>
      </c>
      <c r="G18" s="30">
        <f>G19</f>
        <v>68</v>
      </c>
      <c r="H18" s="31">
        <f t="shared" si="0"/>
        <v>0</v>
      </c>
    </row>
    <row r="19" spans="1:8" ht="43.5" customHeight="1">
      <c r="A19" s="45" t="s">
        <v>62</v>
      </c>
      <c r="B19" s="42">
        <v>303</v>
      </c>
      <c r="C19" s="42" t="s">
        <v>7</v>
      </c>
      <c r="D19" s="42" t="s">
        <v>136</v>
      </c>
      <c r="E19" s="42">
        <v>200</v>
      </c>
      <c r="F19" s="30">
        <v>68</v>
      </c>
      <c r="G19" s="32">
        <v>68</v>
      </c>
      <c r="H19" s="31">
        <f t="shared" si="0"/>
        <v>0</v>
      </c>
    </row>
    <row r="20" spans="1:8" ht="75">
      <c r="A20" s="45" t="s">
        <v>8</v>
      </c>
      <c r="B20" s="42">
        <v>303</v>
      </c>
      <c r="C20" s="42" t="s">
        <v>9</v>
      </c>
      <c r="D20" s="42" t="s">
        <v>54</v>
      </c>
      <c r="E20" s="42"/>
      <c r="F20" s="30">
        <f>F21</f>
        <v>0.8</v>
      </c>
      <c r="G20" s="30">
        <f>G21</f>
        <v>0.8</v>
      </c>
      <c r="H20" s="31">
        <f t="shared" si="0"/>
        <v>0</v>
      </c>
    </row>
    <row r="21" spans="1:8" ht="90">
      <c r="A21" s="45" t="s">
        <v>64</v>
      </c>
      <c r="B21" s="42">
        <v>303</v>
      </c>
      <c r="C21" s="42" t="s">
        <v>9</v>
      </c>
      <c r="D21" s="42" t="s">
        <v>65</v>
      </c>
      <c r="E21" s="42"/>
      <c r="F21" s="30">
        <v>0.8</v>
      </c>
      <c r="G21" s="30">
        <v>0.8</v>
      </c>
      <c r="H21" s="31">
        <f t="shared" si="0"/>
        <v>0</v>
      </c>
    </row>
    <row r="22" spans="1:8" ht="30">
      <c r="A22" s="45" t="s">
        <v>66</v>
      </c>
      <c r="B22" s="42">
        <v>303</v>
      </c>
      <c r="C22" s="42" t="s">
        <v>9</v>
      </c>
      <c r="D22" s="42" t="s">
        <v>67</v>
      </c>
      <c r="E22" s="42"/>
      <c r="F22" s="30">
        <v>0.8</v>
      </c>
      <c r="G22" s="30">
        <v>0.8</v>
      </c>
      <c r="H22" s="31">
        <f t="shared" si="0"/>
        <v>0</v>
      </c>
    </row>
    <row r="23" spans="1:8" ht="172.5" customHeight="1">
      <c r="A23" s="45" t="s">
        <v>68</v>
      </c>
      <c r="B23" s="42">
        <v>303</v>
      </c>
      <c r="C23" s="42" t="s">
        <v>9</v>
      </c>
      <c r="D23" s="42" t="s">
        <v>69</v>
      </c>
      <c r="E23" s="42"/>
      <c r="F23" s="30">
        <v>0.8</v>
      </c>
      <c r="G23" s="30">
        <v>0.8</v>
      </c>
      <c r="H23" s="31">
        <f t="shared" si="0"/>
        <v>0</v>
      </c>
    </row>
    <row r="24" spans="1:8" ht="30">
      <c r="A24" s="45" t="s">
        <v>70</v>
      </c>
      <c r="B24" s="42">
        <v>303</v>
      </c>
      <c r="C24" s="42" t="s">
        <v>9</v>
      </c>
      <c r="D24" s="42" t="s">
        <v>69</v>
      </c>
      <c r="E24" s="42">
        <v>540</v>
      </c>
      <c r="F24" s="30">
        <v>0.8</v>
      </c>
      <c r="G24" s="32">
        <v>0.8</v>
      </c>
      <c r="H24" s="31">
        <f t="shared" si="0"/>
        <v>0</v>
      </c>
    </row>
    <row r="25" spans="1:8" ht="30">
      <c r="A25" s="45" t="s">
        <v>10</v>
      </c>
      <c r="B25" s="42">
        <v>303</v>
      </c>
      <c r="C25" s="42" t="s">
        <v>11</v>
      </c>
      <c r="D25" s="42" t="s">
        <v>54</v>
      </c>
      <c r="E25" s="42"/>
      <c r="F25" s="30">
        <f>F26</f>
        <v>133.1</v>
      </c>
      <c r="G25" s="32">
        <f>G26</f>
        <v>133.1</v>
      </c>
      <c r="H25" s="31">
        <f t="shared" si="0"/>
        <v>0</v>
      </c>
    </row>
    <row r="26" spans="1:8" ht="30">
      <c r="A26" s="45" t="s">
        <v>10</v>
      </c>
      <c r="B26" s="42">
        <v>303</v>
      </c>
      <c r="C26" s="42" t="s">
        <v>11</v>
      </c>
      <c r="D26" s="42" t="s">
        <v>71</v>
      </c>
      <c r="E26" s="42"/>
      <c r="F26" s="30">
        <f>F27</f>
        <v>133.1</v>
      </c>
      <c r="G26" s="32">
        <f>G27</f>
        <v>133.1</v>
      </c>
      <c r="H26" s="31">
        <f t="shared" si="0"/>
        <v>0</v>
      </c>
    </row>
    <row r="27" spans="1:8" ht="30">
      <c r="A27" s="45" t="s">
        <v>10</v>
      </c>
      <c r="B27" s="42">
        <v>303</v>
      </c>
      <c r="C27" s="42" t="s">
        <v>11</v>
      </c>
      <c r="D27" s="42" t="s">
        <v>72</v>
      </c>
      <c r="E27" s="42"/>
      <c r="F27" s="30">
        <f>F29+F31</f>
        <v>133.1</v>
      </c>
      <c r="G27" s="30">
        <f>G29+G31</f>
        <v>133.1</v>
      </c>
      <c r="H27" s="31">
        <f t="shared" si="0"/>
        <v>0</v>
      </c>
    </row>
    <row r="28" spans="1:8" ht="45">
      <c r="A28" s="45" t="s">
        <v>133</v>
      </c>
      <c r="B28" s="42">
        <v>303</v>
      </c>
      <c r="C28" s="42" t="s">
        <v>11</v>
      </c>
      <c r="D28" s="42" t="s">
        <v>73</v>
      </c>
      <c r="E28" s="42"/>
      <c r="F28" s="30">
        <f>F29</f>
        <v>66.599999999999994</v>
      </c>
      <c r="G28" s="32">
        <f>G29</f>
        <v>66.599999999999994</v>
      </c>
      <c r="H28" s="31">
        <f t="shared" si="0"/>
        <v>0</v>
      </c>
    </row>
    <row r="29" spans="1:8">
      <c r="A29" s="45" t="s">
        <v>74</v>
      </c>
      <c r="B29" s="42">
        <v>303</v>
      </c>
      <c r="C29" s="42" t="s">
        <v>11</v>
      </c>
      <c r="D29" s="42" t="s">
        <v>73</v>
      </c>
      <c r="E29" s="42">
        <v>880</v>
      </c>
      <c r="F29" s="30">
        <v>66.599999999999994</v>
      </c>
      <c r="G29" s="32">
        <v>66.599999999999994</v>
      </c>
      <c r="H29" s="31">
        <f t="shared" si="0"/>
        <v>0</v>
      </c>
    </row>
    <row r="30" spans="1:8" ht="30">
      <c r="A30" s="45" t="s">
        <v>134</v>
      </c>
      <c r="B30" s="42">
        <v>303</v>
      </c>
      <c r="C30" s="42" t="s">
        <v>11</v>
      </c>
      <c r="D30" s="42" t="s">
        <v>132</v>
      </c>
      <c r="E30" s="42"/>
      <c r="F30" s="30">
        <f>F31</f>
        <v>66.5</v>
      </c>
      <c r="G30" s="30">
        <f t="shared" ref="G30:H30" si="1">G31</f>
        <v>66.5</v>
      </c>
      <c r="H30" s="30">
        <f t="shared" si="1"/>
        <v>0</v>
      </c>
    </row>
    <row r="31" spans="1:8">
      <c r="A31" s="45" t="s">
        <v>74</v>
      </c>
      <c r="B31" s="42">
        <v>303</v>
      </c>
      <c r="C31" s="42" t="s">
        <v>11</v>
      </c>
      <c r="D31" s="42" t="s">
        <v>132</v>
      </c>
      <c r="E31" s="42">
        <v>880</v>
      </c>
      <c r="F31" s="30">
        <v>66.5</v>
      </c>
      <c r="G31" s="32">
        <v>66.5</v>
      </c>
      <c r="H31" s="31"/>
    </row>
    <row r="32" spans="1:8" hidden="1">
      <c r="A32" s="45" t="s">
        <v>12</v>
      </c>
      <c r="B32" s="42">
        <v>303</v>
      </c>
      <c r="C32" s="42" t="s">
        <v>13</v>
      </c>
      <c r="D32" s="42" t="s">
        <v>54</v>
      </c>
      <c r="E32" s="42"/>
      <c r="F32" s="30"/>
      <c r="G32" s="32">
        <f>G33</f>
        <v>0</v>
      </c>
      <c r="H32" s="31">
        <f t="shared" si="0"/>
        <v>0</v>
      </c>
    </row>
    <row r="33" spans="1:8" hidden="1">
      <c r="A33" s="45" t="s">
        <v>75</v>
      </c>
      <c r="B33" s="42">
        <v>303</v>
      </c>
      <c r="C33" s="42" t="s">
        <v>13</v>
      </c>
      <c r="D33" s="42" t="s">
        <v>76</v>
      </c>
      <c r="E33" s="42">
        <v>870</v>
      </c>
      <c r="F33" s="30"/>
      <c r="G33" s="32"/>
      <c r="H33" s="31">
        <f t="shared" si="0"/>
        <v>0</v>
      </c>
    </row>
    <row r="34" spans="1:8" ht="30">
      <c r="A34" s="45" t="s">
        <v>14</v>
      </c>
      <c r="B34" s="42">
        <v>303</v>
      </c>
      <c r="C34" s="42" t="s">
        <v>15</v>
      </c>
      <c r="D34" s="42" t="s">
        <v>54</v>
      </c>
      <c r="E34" s="42"/>
      <c r="F34" s="33">
        <f>F35</f>
        <v>2380.8000000000002</v>
      </c>
      <c r="G34" s="33">
        <f>G35</f>
        <v>2286.9</v>
      </c>
      <c r="H34" s="31">
        <f t="shared" si="0"/>
        <v>-93.900000000000091</v>
      </c>
    </row>
    <row r="35" spans="1:8" ht="30">
      <c r="A35" s="45" t="s">
        <v>119</v>
      </c>
      <c r="B35" s="42">
        <v>303</v>
      </c>
      <c r="C35" s="42" t="s">
        <v>15</v>
      </c>
      <c r="D35" s="42" t="s">
        <v>77</v>
      </c>
      <c r="E35" s="42"/>
      <c r="F35" s="33">
        <f>SUM(F36:F38)</f>
        <v>2380.8000000000002</v>
      </c>
      <c r="G35" s="33">
        <f>SUM(G36:G38)</f>
        <v>2286.9</v>
      </c>
      <c r="H35" s="31">
        <f t="shared" si="0"/>
        <v>-93.900000000000091</v>
      </c>
    </row>
    <row r="36" spans="1:8" ht="129.75" customHeight="1">
      <c r="A36" s="45" t="s">
        <v>58</v>
      </c>
      <c r="B36" s="42">
        <v>303</v>
      </c>
      <c r="C36" s="42" t="s">
        <v>15</v>
      </c>
      <c r="D36" s="42" t="s">
        <v>77</v>
      </c>
      <c r="E36" s="42">
        <v>100</v>
      </c>
      <c r="F36" s="33">
        <v>2038</v>
      </c>
      <c r="G36" s="32">
        <v>1944.1</v>
      </c>
      <c r="H36" s="31">
        <f t="shared" si="0"/>
        <v>-93.900000000000091</v>
      </c>
    </row>
    <row r="37" spans="1:8" ht="60">
      <c r="A37" s="45" t="s">
        <v>62</v>
      </c>
      <c r="B37" s="42">
        <v>303</v>
      </c>
      <c r="C37" s="42" t="s">
        <v>15</v>
      </c>
      <c r="D37" s="42" t="s">
        <v>78</v>
      </c>
      <c r="E37" s="42">
        <v>200</v>
      </c>
      <c r="F37" s="30">
        <v>312.3</v>
      </c>
      <c r="G37" s="32">
        <v>312.3</v>
      </c>
      <c r="H37" s="31">
        <f t="shared" si="0"/>
        <v>0</v>
      </c>
    </row>
    <row r="38" spans="1:8" ht="30">
      <c r="A38" s="45" t="s">
        <v>63</v>
      </c>
      <c r="B38" s="42">
        <v>303</v>
      </c>
      <c r="C38" s="42" t="s">
        <v>15</v>
      </c>
      <c r="D38" s="42" t="s">
        <v>77</v>
      </c>
      <c r="E38" s="42">
        <v>850</v>
      </c>
      <c r="F38" s="30">
        <v>30.5</v>
      </c>
      <c r="G38" s="32">
        <v>30.5</v>
      </c>
      <c r="H38" s="31">
        <f t="shared" si="0"/>
        <v>0</v>
      </c>
    </row>
    <row r="39" spans="1:8" ht="29.25">
      <c r="A39" s="43" t="s">
        <v>79</v>
      </c>
      <c r="B39" s="44">
        <v>303</v>
      </c>
      <c r="C39" s="44" t="s">
        <v>17</v>
      </c>
      <c r="D39" s="44" t="s">
        <v>54</v>
      </c>
      <c r="E39" s="44"/>
      <c r="F39" s="34">
        <f>F40</f>
        <v>402.3</v>
      </c>
      <c r="G39" s="35">
        <f>G40</f>
        <v>402.3</v>
      </c>
      <c r="H39" s="29">
        <f t="shared" si="0"/>
        <v>0</v>
      </c>
    </row>
    <row r="40" spans="1:8" ht="30">
      <c r="A40" s="45" t="s">
        <v>18</v>
      </c>
      <c r="B40" s="42">
        <v>303</v>
      </c>
      <c r="C40" s="42" t="s">
        <v>19</v>
      </c>
      <c r="D40" s="42" t="s">
        <v>54</v>
      </c>
      <c r="E40" s="42"/>
      <c r="F40" s="30">
        <f>F41</f>
        <v>402.3</v>
      </c>
      <c r="G40" s="32">
        <f>G41</f>
        <v>402.3</v>
      </c>
      <c r="H40" s="31">
        <f t="shared" si="0"/>
        <v>0</v>
      </c>
    </row>
    <row r="41" spans="1:8" ht="60">
      <c r="A41" s="45" t="s">
        <v>80</v>
      </c>
      <c r="B41" s="42">
        <v>303</v>
      </c>
      <c r="C41" s="42" t="s">
        <v>19</v>
      </c>
      <c r="D41" s="42" t="s">
        <v>81</v>
      </c>
      <c r="E41" s="42"/>
      <c r="F41" s="30">
        <f>SUM(F42:F43)</f>
        <v>402.3</v>
      </c>
      <c r="G41" s="32">
        <f>SUM(G42:G43)</f>
        <v>402.3</v>
      </c>
      <c r="H41" s="31">
        <f t="shared" si="0"/>
        <v>0</v>
      </c>
    </row>
    <row r="42" spans="1:8" ht="127.5" customHeight="1">
      <c r="A42" s="45" t="s">
        <v>58</v>
      </c>
      <c r="B42" s="42">
        <v>303</v>
      </c>
      <c r="C42" s="42" t="s">
        <v>19</v>
      </c>
      <c r="D42" s="42" t="s">
        <v>81</v>
      </c>
      <c r="E42" s="42">
        <v>100</v>
      </c>
      <c r="F42" s="30">
        <v>285.60000000000002</v>
      </c>
      <c r="G42" s="32">
        <v>285.60000000000002</v>
      </c>
      <c r="H42" s="31">
        <f t="shared" si="0"/>
        <v>0</v>
      </c>
    </row>
    <row r="43" spans="1:8" ht="60">
      <c r="A43" s="45" t="s">
        <v>62</v>
      </c>
      <c r="B43" s="42">
        <v>303</v>
      </c>
      <c r="C43" s="42" t="s">
        <v>19</v>
      </c>
      <c r="D43" s="42" t="s">
        <v>81</v>
      </c>
      <c r="E43" s="42">
        <v>200</v>
      </c>
      <c r="F43" s="30">
        <v>116.7</v>
      </c>
      <c r="G43" s="32">
        <v>116.7</v>
      </c>
      <c r="H43" s="31">
        <f t="shared" si="0"/>
        <v>0</v>
      </c>
    </row>
    <row r="44" spans="1:8" ht="43.5">
      <c r="A44" s="43" t="s">
        <v>82</v>
      </c>
      <c r="B44" s="44">
        <v>303</v>
      </c>
      <c r="C44" s="44" t="s">
        <v>21</v>
      </c>
      <c r="D44" s="44" t="s">
        <v>54</v>
      </c>
      <c r="E44" s="44"/>
      <c r="F44" s="34">
        <f>F45+F48</f>
        <v>46.5</v>
      </c>
      <c r="G44" s="34">
        <f>G45+G48</f>
        <v>36.5</v>
      </c>
      <c r="H44" s="29">
        <f t="shared" si="0"/>
        <v>-10</v>
      </c>
    </row>
    <row r="45" spans="1:8" ht="30">
      <c r="A45" s="45" t="s">
        <v>83</v>
      </c>
      <c r="B45" s="42">
        <v>303</v>
      </c>
      <c r="C45" s="42" t="s">
        <v>23</v>
      </c>
      <c r="D45" s="42" t="s">
        <v>54</v>
      </c>
      <c r="E45" s="42"/>
      <c r="F45" s="30">
        <f>F46</f>
        <v>36.5</v>
      </c>
      <c r="G45" s="32">
        <f>G46</f>
        <v>36.5</v>
      </c>
      <c r="H45" s="31">
        <f t="shared" si="0"/>
        <v>0</v>
      </c>
    </row>
    <row r="46" spans="1:8" ht="45">
      <c r="A46" s="45" t="s">
        <v>84</v>
      </c>
      <c r="B46" s="42">
        <v>303</v>
      </c>
      <c r="C46" s="42" t="s">
        <v>23</v>
      </c>
      <c r="D46" s="42" t="s">
        <v>85</v>
      </c>
      <c r="E46" s="42"/>
      <c r="F46" s="30">
        <f>F47</f>
        <v>36.5</v>
      </c>
      <c r="G46" s="32">
        <f>G47</f>
        <v>36.5</v>
      </c>
      <c r="H46" s="31">
        <f t="shared" si="0"/>
        <v>0</v>
      </c>
    </row>
    <row r="47" spans="1:8" ht="60">
      <c r="A47" s="45" t="s">
        <v>62</v>
      </c>
      <c r="B47" s="42">
        <v>303</v>
      </c>
      <c r="C47" s="42" t="s">
        <v>23</v>
      </c>
      <c r="D47" s="42" t="s">
        <v>85</v>
      </c>
      <c r="E47" s="42">
        <v>200</v>
      </c>
      <c r="F47" s="30">
        <v>36.5</v>
      </c>
      <c r="G47" s="32">
        <v>36.5</v>
      </c>
      <c r="H47" s="31">
        <f t="shared" si="0"/>
        <v>0</v>
      </c>
    </row>
    <row r="48" spans="1:8" ht="30">
      <c r="A48" s="45" t="s">
        <v>86</v>
      </c>
      <c r="B48" s="42">
        <v>303</v>
      </c>
      <c r="C48" s="42" t="s">
        <v>25</v>
      </c>
      <c r="D48" s="42" t="s">
        <v>54</v>
      </c>
      <c r="E48" s="42"/>
      <c r="F48" s="30">
        <v>10</v>
      </c>
      <c r="G48" s="32">
        <f>G49</f>
        <v>0</v>
      </c>
      <c r="H48" s="31">
        <f t="shared" si="0"/>
        <v>-10</v>
      </c>
    </row>
    <row r="49" spans="1:8" ht="30">
      <c r="A49" s="45" t="s">
        <v>87</v>
      </c>
      <c r="B49" s="42">
        <v>303</v>
      </c>
      <c r="C49" s="42" t="s">
        <v>25</v>
      </c>
      <c r="D49" s="42" t="s">
        <v>203</v>
      </c>
      <c r="E49" s="42">
        <v>200</v>
      </c>
      <c r="F49" s="30">
        <v>10</v>
      </c>
      <c r="G49" s="32"/>
      <c r="H49" s="31">
        <f t="shared" si="0"/>
        <v>-10</v>
      </c>
    </row>
    <row r="50" spans="1:8" ht="29.25">
      <c r="A50" s="43" t="s">
        <v>88</v>
      </c>
      <c r="B50" s="44">
        <v>303</v>
      </c>
      <c r="C50" s="44" t="s">
        <v>27</v>
      </c>
      <c r="D50" s="44" t="s">
        <v>54</v>
      </c>
      <c r="E50" s="44"/>
      <c r="F50" s="34">
        <f>F51+F58</f>
        <v>2653.7000000000003</v>
      </c>
      <c r="G50" s="34">
        <f>G51+G58</f>
        <v>2584.7000000000003</v>
      </c>
      <c r="H50" s="29">
        <f t="shared" si="0"/>
        <v>-69</v>
      </c>
    </row>
    <row r="51" spans="1:8" ht="30">
      <c r="A51" s="45" t="s">
        <v>28</v>
      </c>
      <c r="B51" s="42">
        <v>303</v>
      </c>
      <c r="C51" s="42" t="s">
        <v>29</v>
      </c>
      <c r="D51" s="42" t="s">
        <v>54</v>
      </c>
      <c r="E51" s="42"/>
      <c r="F51" s="30">
        <f>F52+F54+F56</f>
        <v>2405.9</v>
      </c>
      <c r="G51" s="30">
        <f>G52+G54+G56</f>
        <v>2336.9</v>
      </c>
      <c r="H51" s="31">
        <f t="shared" si="0"/>
        <v>-69</v>
      </c>
    </row>
    <row r="52" spans="1:8" ht="83.25" customHeight="1">
      <c r="A52" s="45" t="s">
        <v>89</v>
      </c>
      <c r="B52" s="42">
        <v>303</v>
      </c>
      <c r="C52" s="42" t="s">
        <v>29</v>
      </c>
      <c r="D52" s="42" t="s">
        <v>90</v>
      </c>
      <c r="E52" s="42"/>
      <c r="F52" s="30">
        <f>F53</f>
        <v>821.3</v>
      </c>
      <c r="G52" s="30">
        <f>G53</f>
        <v>752.3</v>
      </c>
      <c r="H52" s="31">
        <f t="shared" si="0"/>
        <v>-69</v>
      </c>
    </row>
    <row r="53" spans="1:8" ht="60">
      <c r="A53" s="45" t="s">
        <v>62</v>
      </c>
      <c r="B53" s="42">
        <v>303</v>
      </c>
      <c r="C53" s="42" t="s">
        <v>29</v>
      </c>
      <c r="D53" s="42" t="s">
        <v>90</v>
      </c>
      <c r="E53" s="42">
        <v>200</v>
      </c>
      <c r="F53" s="30">
        <v>821.3</v>
      </c>
      <c r="G53" s="32">
        <v>752.3</v>
      </c>
      <c r="H53" s="31">
        <f t="shared" si="0"/>
        <v>-69</v>
      </c>
    </row>
    <row r="54" spans="1:8" ht="75">
      <c r="A54" s="45" t="s">
        <v>127</v>
      </c>
      <c r="B54" s="42">
        <v>303</v>
      </c>
      <c r="C54" s="42" t="s">
        <v>29</v>
      </c>
      <c r="D54" s="42" t="s">
        <v>128</v>
      </c>
      <c r="E54" s="42"/>
      <c r="F54" s="30">
        <f>F55</f>
        <v>1200</v>
      </c>
      <c r="G54" s="30">
        <f>G55</f>
        <v>1200</v>
      </c>
      <c r="H54" s="31">
        <f t="shared" si="0"/>
        <v>0</v>
      </c>
    </row>
    <row r="55" spans="1:8" ht="60">
      <c r="A55" s="45" t="s">
        <v>62</v>
      </c>
      <c r="B55" s="42">
        <v>303</v>
      </c>
      <c r="C55" s="42" t="s">
        <v>29</v>
      </c>
      <c r="D55" s="42" t="s">
        <v>128</v>
      </c>
      <c r="E55" s="42">
        <v>200</v>
      </c>
      <c r="F55" s="30">
        <v>1200</v>
      </c>
      <c r="G55" s="32">
        <v>1200</v>
      </c>
      <c r="H55" s="31">
        <f t="shared" si="0"/>
        <v>0</v>
      </c>
    </row>
    <row r="56" spans="1:8" ht="82.5" customHeight="1">
      <c r="A56" s="45" t="s">
        <v>126</v>
      </c>
      <c r="B56" s="42">
        <v>303</v>
      </c>
      <c r="C56" s="42" t="s">
        <v>29</v>
      </c>
      <c r="D56" s="42" t="s">
        <v>129</v>
      </c>
      <c r="E56" s="42"/>
      <c r="F56" s="30">
        <f>F57</f>
        <v>384.6</v>
      </c>
      <c r="G56" s="30">
        <f>G57</f>
        <v>384.6</v>
      </c>
      <c r="H56" s="31">
        <f t="shared" si="0"/>
        <v>0</v>
      </c>
    </row>
    <row r="57" spans="1:8" ht="60">
      <c r="A57" s="45" t="s">
        <v>62</v>
      </c>
      <c r="B57" s="42">
        <v>303</v>
      </c>
      <c r="C57" s="42" t="s">
        <v>29</v>
      </c>
      <c r="D57" s="42" t="s">
        <v>129</v>
      </c>
      <c r="E57" s="42">
        <v>200</v>
      </c>
      <c r="F57" s="30">
        <v>384.6</v>
      </c>
      <c r="G57" s="32">
        <v>384.6</v>
      </c>
      <c r="H57" s="31">
        <f t="shared" si="0"/>
        <v>0</v>
      </c>
    </row>
    <row r="58" spans="1:8" ht="30">
      <c r="A58" s="45" t="s">
        <v>30</v>
      </c>
      <c r="B58" s="42">
        <v>303</v>
      </c>
      <c r="C58" s="42" t="s">
        <v>31</v>
      </c>
      <c r="D58" s="42" t="s">
        <v>54</v>
      </c>
      <c r="E58" s="42"/>
      <c r="F58" s="30">
        <f>F59</f>
        <v>247.8</v>
      </c>
      <c r="G58" s="30">
        <f>G59</f>
        <v>247.8</v>
      </c>
      <c r="H58" s="31">
        <f t="shared" si="0"/>
        <v>0</v>
      </c>
    </row>
    <row r="59" spans="1:8" ht="30">
      <c r="A59" s="45" t="s">
        <v>91</v>
      </c>
      <c r="B59" s="42">
        <v>303</v>
      </c>
      <c r="C59" s="42" t="s">
        <v>31</v>
      </c>
      <c r="D59" s="42" t="s">
        <v>92</v>
      </c>
      <c r="E59" s="42"/>
      <c r="F59" s="30">
        <f>F60</f>
        <v>247.8</v>
      </c>
      <c r="G59" s="30">
        <f>G60</f>
        <v>247.8</v>
      </c>
      <c r="H59" s="31">
        <f t="shared" si="0"/>
        <v>0</v>
      </c>
    </row>
    <row r="60" spans="1:8" ht="60">
      <c r="A60" s="45" t="s">
        <v>62</v>
      </c>
      <c r="B60" s="42">
        <v>303</v>
      </c>
      <c r="C60" s="42" t="s">
        <v>31</v>
      </c>
      <c r="D60" s="42" t="s">
        <v>92</v>
      </c>
      <c r="E60" s="42">
        <v>200</v>
      </c>
      <c r="F60" s="30">
        <v>247.8</v>
      </c>
      <c r="G60" s="32">
        <v>247.8</v>
      </c>
      <c r="H60" s="31">
        <f t="shared" si="0"/>
        <v>0</v>
      </c>
    </row>
    <row r="61" spans="1:8" ht="29.25">
      <c r="A61" s="43" t="s">
        <v>93</v>
      </c>
      <c r="B61" s="44">
        <v>303</v>
      </c>
      <c r="C61" s="44" t="s">
        <v>33</v>
      </c>
      <c r="D61" s="44" t="s">
        <v>54</v>
      </c>
      <c r="E61" s="44"/>
      <c r="F61" s="34">
        <f>F62+F66</f>
        <v>3802.4</v>
      </c>
      <c r="G61" s="34">
        <f>G62+G66</f>
        <v>3802.4</v>
      </c>
      <c r="H61" s="29">
        <f t="shared" si="0"/>
        <v>0</v>
      </c>
    </row>
    <row r="62" spans="1:8">
      <c r="A62" s="46" t="s">
        <v>123</v>
      </c>
      <c r="B62" s="42">
        <v>303</v>
      </c>
      <c r="C62" s="47" t="s">
        <v>120</v>
      </c>
      <c r="D62" s="42" t="s">
        <v>54</v>
      </c>
      <c r="E62" s="47"/>
      <c r="F62" s="30">
        <f>F63</f>
        <v>417.40000000000003</v>
      </c>
      <c r="G62" s="30">
        <f>G63</f>
        <v>417.40000000000003</v>
      </c>
      <c r="H62" s="31">
        <f t="shared" si="0"/>
        <v>0</v>
      </c>
    </row>
    <row r="63" spans="1:8" ht="30">
      <c r="A63" s="46" t="s">
        <v>124</v>
      </c>
      <c r="B63" s="42">
        <v>303</v>
      </c>
      <c r="C63" s="47" t="s">
        <v>120</v>
      </c>
      <c r="D63" s="42" t="s">
        <v>121</v>
      </c>
      <c r="E63" s="47"/>
      <c r="F63" s="30">
        <f>F64+F65</f>
        <v>417.40000000000003</v>
      </c>
      <c r="G63" s="30">
        <f>G64+G65</f>
        <v>417.40000000000003</v>
      </c>
      <c r="H63" s="31">
        <f t="shared" si="0"/>
        <v>0</v>
      </c>
    </row>
    <row r="64" spans="1:8" ht="47.25" customHeight="1">
      <c r="A64" s="45" t="s">
        <v>62</v>
      </c>
      <c r="B64" s="42">
        <v>303</v>
      </c>
      <c r="C64" s="47" t="s">
        <v>120</v>
      </c>
      <c r="D64" s="42" t="s">
        <v>121</v>
      </c>
      <c r="E64" s="47" t="s">
        <v>140</v>
      </c>
      <c r="F64" s="30">
        <v>398.6</v>
      </c>
      <c r="G64" s="30">
        <v>398.6</v>
      </c>
      <c r="H64" s="31">
        <f t="shared" si="0"/>
        <v>0</v>
      </c>
    </row>
    <row r="65" spans="1:8" ht="30">
      <c r="A65" s="45" t="s">
        <v>63</v>
      </c>
      <c r="B65" s="42">
        <v>303</v>
      </c>
      <c r="C65" s="47" t="s">
        <v>120</v>
      </c>
      <c r="D65" s="42" t="s">
        <v>121</v>
      </c>
      <c r="E65" s="47" t="s">
        <v>122</v>
      </c>
      <c r="F65" s="30">
        <v>18.8</v>
      </c>
      <c r="G65" s="32">
        <v>18.8</v>
      </c>
      <c r="H65" s="31">
        <f t="shared" si="0"/>
        <v>0</v>
      </c>
    </row>
    <row r="66" spans="1:8">
      <c r="A66" s="45" t="s">
        <v>34</v>
      </c>
      <c r="B66" s="42">
        <v>303</v>
      </c>
      <c r="C66" s="42" t="s">
        <v>35</v>
      </c>
      <c r="D66" s="42" t="s">
        <v>54</v>
      </c>
      <c r="E66" s="42"/>
      <c r="F66" s="30">
        <f>F67+F71+F73+F75</f>
        <v>3385</v>
      </c>
      <c r="G66" s="30">
        <f>G67+G71+G73+G75</f>
        <v>3385</v>
      </c>
      <c r="H66" s="31">
        <f t="shared" si="0"/>
        <v>0</v>
      </c>
    </row>
    <row r="67" spans="1:8">
      <c r="A67" s="45" t="s">
        <v>94</v>
      </c>
      <c r="B67" s="42">
        <v>303</v>
      </c>
      <c r="C67" s="42" t="s">
        <v>35</v>
      </c>
      <c r="D67" s="42" t="s">
        <v>95</v>
      </c>
      <c r="E67" s="42"/>
      <c r="F67" s="30">
        <f>F68</f>
        <v>338.5</v>
      </c>
      <c r="G67" s="30">
        <f>G68</f>
        <v>338.5</v>
      </c>
      <c r="H67" s="31">
        <f t="shared" si="0"/>
        <v>0</v>
      </c>
    </row>
    <row r="68" spans="1:8" ht="60">
      <c r="A68" s="45" t="s">
        <v>62</v>
      </c>
      <c r="B68" s="42">
        <v>303</v>
      </c>
      <c r="C68" s="42" t="s">
        <v>35</v>
      </c>
      <c r="D68" s="42" t="s">
        <v>95</v>
      </c>
      <c r="E68" s="42">
        <v>200</v>
      </c>
      <c r="F68" s="30">
        <v>338.5</v>
      </c>
      <c r="G68" s="32">
        <v>338.5</v>
      </c>
      <c r="H68" s="31">
        <f t="shared" si="0"/>
        <v>0</v>
      </c>
    </row>
    <row r="69" spans="1:8" hidden="1">
      <c r="A69" s="45" t="s">
        <v>96</v>
      </c>
      <c r="B69" s="42">
        <v>303</v>
      </c>
      <c r="C69" s="42" t="s">
        <v>35</v>
      </c>
      <c r="D69" s="42" t="s">
        <v>97</v>
      </c>
      <c r="E69" s="42"/>
      <c r="F69" s="30">
        <v>0</v>
      </c>
      <c r="G69" s="32"/>
      <c r="H69" s="31">
        <f t="shared" si="0"/>
        <v>0</v>
      </c>
    </row>
    <row r="70" spans="1:8" hidden="1">
      <c r="A70" s="45" t="s">
        <v>98</v>
      </c>
      <c r="B70" s="42">
        <v>303</v>
      </c>
      <c r="C70" s="42" t="s">
        <v>35</v>
      </c>
      <c r="D70" s="42" t="s">
        <v>97</v>
      </c>
      <c r="E70" s="42">
        <v>200</v>
      </c>
      <c r="F70" s="30">
        <v>0</v>
      </c>
      <c r="G70" s="32"/>
      <c r="H70" s="31">
        <f t="shared" si="0"/>
        <v>0</v>
      </c>
    </row>
    <row r="71" spans="1:8" ht="45">
      <c r="A71" s="45" t="s">
        <v>99</v>
      </c>
      <c r="B71" s="42">
        <v>303</v>
      </c>
      <c r="C71" s="42" t="s">
        <v>35</v>
      </c>
      <c r="D71" s="42" t="s">
        <v>100</v>
      </c>
      <c r="E71" s="42"/>
      <c r="F71" s="30">
        <f>F72</f>
        <v>16.2</v>
      </c>
      <c r="G71" s="30">
        <f>G72</f>
        <v>16.2</v>
      </c>
      <c r="H71" s="31">
        <f t="shared" si="0"/>
        <v>0</v>
      </c>
    </row>
    <row r="72" spans="1:8" ht="60">
      <c r="A72" s="45" t="s">
        <v>62</v>
      </c>
      <c r="B72" s="42">
        <v>303</v>
      </c>
      <c r="C72" s="42" t="s">
        <v>35</v>
      </c>
      <c r="D72" s="42" t="s">
        <v>100</v>
      </c>
      <c r="E72" s="42">
        <v>200</v>
      </c>
      <c r="F72" s="30">
        <v>16.2</v>
      </c>
      <c r="G72" s="32">
        <v>16.2</v>
      </c>
      <c r="H72" s="31">
        <f t="shared" si="0"/>
        <v>0</v>
      </c>
    </row>
    <row r="73" spans="1:8" ht="60">
      <c r="A73" s="45" t="s">
        <v>131</v>
      </c>
      <c r="B73" s="42">
        <v>303</v>
      </c>
      <c r="C73" s="42" t="s">
        <v>35</v>
      </c>
      <c r="D73" s="42" t="s">
        <v>130</v>
      </c>
      <c r="E73" s="42"/>
      <c r="F73" s="30">
        <f>F74</f>
        <v>30.3</v>
      </c>
      <c r="G73" s="30">
        <f>G74</f>
        <v>30.3</v>
      </c>
      <c r="H73" s="31">
        <f t="shared" si="0"/>
        <v>0</v>
      </c>
    </row>
    <row r="74" spans="1:8" ht="30">
      <c r="A74" s="45" t="s">
        <v>102</v>
      </c>
      <c r="B74" s="42">
        <v>303</v>
      </c>
      <c r="C74" s="42" t="s">
        <v>35</v>
      </c>
      <c r="D74" s="42" t="s">
        <v>130</v>
      </c>
      <c r="E74" s="42">
        <v>200</v>
      </c>
      <c r="F74" s="30">
        <v>30.3</v>
      </c>
      <c r="G74" s="32">
        <v>30.3</v>
      </c>
      <c r="H74" s="31">
        <f t="shared" si="0"/>
        <v>0</v>
      </c>
    </row>
    <row r="75" spans="1:8" ht="45">
      <c r="A75" s="45" t="s">
        <v>101</v>
      </c>
      <c r="B75" s="42">
        <v>303</v>
      </c>
      <c r="C75" s="42" t="s">
        <v>35</v>
      </c>
      <c r="D75" s="42" t="s">
        <v>118</v>
      </c>
      <c r="E75" s="42"/>
      <c r="F75" s="30">
        <f>F76</f>
        <v>3000</v>
      </c>
      <c r="G75" s="30">
        <f>G76</f>
        <v>3000</v>
      </c>
      <c r="H75" s="31">
        <f t="shared" si="0"/>
        <v>0</v>
      </c>
    </row>
    <row r="76" spans="1:8" ht="30">
      <c r="A76" s="45" t="s">
        <v>102</v>
      </c>
      <c r="B76" s="42">
        <v>303</v>
      </c>
      <c r="C76" s="42" t="s">
        <v>35</v>
      </c>
      <c r="D76" s="42" t="s">
        <v>118</v>
      </c>
      <c r="E76" s="42">
        <v>200</v>
      </c>
      <c r="F76" s="30">
        <v>3000</v>
      </c>
      <c r="G76" s="32">
        <v>3000</v>
      </c>
      <c r="H76" s="31">
        <f t="shared" si="0"/>
        <v>0</v>
      </c>
    </row>
    <row r="77" spans="1:8" ht="29.25">
      <c r="A77" s="43" t="s">
        <v>103</v>
      </c>
      <c r="B77" s="44">
        <v>303</v>
      </c>
      <c r="C77" s="44" t="s">
        <v>37</v>
      </c>
      <c r="D77" s="44" t="s">
        <v>54</v>
      </c>
      <c r="E77" s="44"/>
      <c r="F77" s="28">
        <f>F78+F86</f>
        <v>1549.3</v>
      </c>
      <c r="G77" s="28">
        <f>G78+G86</f>
        <v>1519.9</v>
      </c>
      <c r="H77" s="29">
        <f t="shared" si="0"/>
        <v>-29.399999999999864</v>
      </c>
    </row>
    <row r="78" spans="1:8">
      <c r="A78" s="45" t="s">
        <v>38</v>
      </c>
      <c r="B78" s="42">
        <v>303</v>
      </c>
      <c r="C78" s="42" t="s">
        <v>39</v>
      </c>
      <c r="D78" s="42" t="s">
        <v>54</v>
      </c>
      <c r="E78" s="42"/>
      <c r="F78" s="33">
        <f>F79+F82+F84</f>
        <v>1429.8</v>
      </c>
      <c r="G78" s="33">
        <f>G79+G82+G84</f>
        <v>1414.2</v>
      </c>
      <c r="H78" s="31">
        <f t="shared" si="0"/>
        <v>-15.599999999999909</v>
      </c>
    </row>
    <row r="79" spans="1:8">
      <c r="A79" s="45" t="s">
        <v>104</v>
      </c>
      <c r="B79" s="42">
        <v>303</v>
      </c>
      <c r="C79" s="42" t="s">
        <v>39</v>
      </c>
      <c r="D79" s="42" t="s">
        <v>105</v>
      </c>
      <c r="E79" s="42"/>
      <c r="F79" s="30">
        <f>SUM(F80:F81)</f>
        <v>875.8</v>
      </c>
      <c r="G79" s="30">
        <f>SUM(G80:G81)</f>
        <v>860.2</v>
      </c>
      <c r="H79" s="31">
        <f t="shared" si="0"/>
        <v>-15.599999999999909</v>
      </c>
    </row>
    <row r="80" spans="1:8" ht="60">
      <c r="A80" s="45" t="s">
        <v>62</v>
      </c>
      <c r="B80" s="42">
        <v>303</v>
      </c>
      <c r="C80" s="42" t="s">
        <v>39</v>
      </c>
      <c r="D80" s="42" t="s">
        <v>105</v>
      </c>
      <c r="E80" s="42">
        <v>200</v>
      </c>
      <c r="F80" s="30">
        <v>847.8</v>
      </c>
      <c r="G80" s="32">
        <v>832.2</v>
      </c>
      <c r="H80" s="31">
        <f t="shared" si="0"/>
        <v>-15.599999999999909</v>
      </c>
    </row>
    <row r="81" spans="1:8" ht="30">
      <c r="A81" s="45" t="s">
        <v>63</v>
      </c>
      <c r="B81" s="42">
        <v>303</v>
      </c>
      <c r="C81" s="42" t="s">
        <v>39</v>
      </c>
      <c r="D81" s="42" t="s">
        <v>105</v>
      </c>
      <c r="E81" s="42">
        <v>850</v>
      </c>
      <c r="F81" s="30">
        <v>28</v>
      </c>
      <c r="G81" s="32">
        <v>28</v>
      </c>
      <c r="H81" s="31">
        <f t="shared" si="0"/>
        <v>0</v>
      </c>
    </row>
    <row r="82" spans="1:8" ht="72.75" customHeight="1">
      <c r="A82" s="45" t="s">
        <v>138</v>
      </c>
      <c r="B82" s="42">
        <v>303</v>
      </c>
      <c r="C82" s="42" t="s">
        <v>39</v>
      </c>
      <c r="D82" s="42" t="s">
        <v>106</v>
      </c>
      <c r="E82" s="42"/>
      <c r="F82" s="30">
        <f>F83</f>
        <v>513.70000000000005</v>
      </c>
      <c r="G82" s="30">
        <f>G83</f>
        <v>513.70000000000005</v>
      </c>
      <c r="H82" s="31">
        <f t="shared" si="0"/>
        <v>0</v>
      </c>
    </row>
    <row r="83" spans="1:8" ht="47.25" customHeight="1">
      <c r="A83" s="45" t="s">
        <v>62</v>
      </c>
      <c r="B83" s="42">
        <v>303</v>
      </c>
      <c r="C83" s="42" t="s">
        <v>39</v>
      </c>
      <c r="D83" s="42" t="s">
        <v>106</v>
      </c>
      <c r="E83" s="42">
        <v>200</v>
      </c>
      <c r="F83" s="30">
        <v>513.70000000000005</v>
      </c>
      <c r="G83" s="32">
        <v>513.70000000000005</v>
      </c>
      <c r="H83" s="31">
        <f t="shared" si="0"/>
        <v>0</v>
      </c>
    </row>
    <row r="84" spans="1:8" ht="30">
      <c r="A84" s="45" t="s">
        <v>107</v>
      </c>
      <c r="B84" s="42">
        <v>303</v>
      </c>
      <c r="C84" s="42" t="s">
        <v>39</v>
      </c>
      <c r="D84" s="42" t="s">
        <v>108</v>
      </c>
      <c r="E84" s="42"/>
      <c r="F84" s="30">
        <f>F85</f>
        <v>40.299999999999997</v>
      </c>
      <c r="G84" s="30">
        <f>G85</f>
        <v>40.299999999999997</v>
      </c>
      <c r="H84" s="31">
        <f t="shared" si="0"/>
        <v>0</v>
      </c>
    </row>
    <row r="85" spans="1:8" ht="60">
      <c r="A85" s="45" t="s">
        <v>62</v>
      </c>
      <c r="B85" s="42">
        <v>303</v>
      </c>
      <c r="C85" s="42" t="s">
        <v>39</v>
      </c>
      <c r="D85" s="42" t="s">
        <v>108</v>
      </c>
      <c r="E85" s="42">
        <v>200</v>
      </c>
      <c r="F85" s="30">
        <v>40.299999999999997</v>
      </c>
      <c r="G85" s="32">
        <v>40.299999999999997</v>
      </c>
      <c r="H85" s="31">
        <f t="shared" ref="H85:H95" si="2">G85-F85</f>
        <v>0</v>
      </c>
    </row>
    <row r="86" spans="1:8" ht="30">
      <c r="A86" s="45" t="s">
        <v>40</v>
      </c>
      <c r="B86" s="42">
        <v>303</v>
      </c>
      <c r="C86" s="42" t="s">
        <v>41</v>
      </c>
      <c r="D86" s="42" t="s">
        <v>54</v>
      </c>
      <c r="E86" s="42"/>
      <c r="F86" s="30">
        <f>F87+F89</f>
        <v>119.5</v>
      </c>
      <c r="G86" s="30">
        <f>G87+G89</f>
        <v>105.7</v>
      </c>
      <c r="H86" s="31">
        <f t="shared" si="2"/>
        <v>-13.799999999999997</v>
      </c>
    </row>
    <row r="87" spans="1:8" ht="30">
      <c r="A87" s="45" t="s">
        <v>109</v>
      </c>
      <c r="B87" s="42">
        <v>303</v>
      </c>
      <c r="C87" s="42" t="s">
        <v>41</v>
      </c>
      <c r="D87" s="42" t="s">
        <v>110</v>
      </c>
      <c r="E87" s="42"/>
      <c r="F87" s="30">
        <f>F88</f>
        <v>4</v>
      </c>
      <c r="G87" s="30">
        <f>G88</f>
        <v>4</v>
      </c>
      <c r="H87" s="31">
        <f t="shared" si="2"/>
        <v>0</v>
      </c>
    </row>
    <row r="88" spans="1:8" ht="52.5" customHeight="1">
      <c r="A88" s="45" t="s">
        <v>62</v>
      </c>
      <c r="B88" s="42">
        <v>303</v>
      </c>
      <c r="C88" s="42" t="s">
        <v>41</v>
      </c>
      <c r="D88" s="42" t="s">
        <v>110</v>
      </c>
      <c r="E88" s="42">
        <v>200</v>
      </c>
      <c r="F88" s="30">
        <v>4</v>
      </c>
      <c r="G88" s="32">
        <v>4</v>
      </c>
      <c r="H88" s="31">
        <f t="shared" si="2"/>
        <v>0</v>
      </c>
    </row>
    <row r="89" spans="1:8" ht="30">
      <c r="A89" s="45" t="s">
        <v>109</v>
      </c>
      <c r="B89" s="42">
        <v>303</v>
      </c>
      <c r="C89" s="42" t="s">
        <v>41</v>
      </c>
      <c r="D89" s="42" t="s">
        <v>135</v>
      </c>
      <c r="E89" s="42"/>
      <c r="F89" s="30">
        <f>F90</f>
        <v>115.5</v>
      </c>
      <c r="G89" s="30">
        <f>G90</f>
        <v>101.7</v>
      </c>
      <c r="H89" s="31">
        <f t="shared" si="2"/>
        <v>-13.799999999999997</v>
      </c>
    </row>
    <row r="90" spans="1:8" ht="48.75" customHeight="1">
      <c r="A90" s="45" t="s">
        <v>62</v>
      </c>
      <c r="B90" s="42">
        <v>303</v>
      </c>
      <c r="C90" s="42" t="s">
        <v>41</v>
      </c>
      <c r="D90" s="42" t="s">
        <v>135</v>
      </c>
      <c r="E90" s="42">
        <v>200</v>
      </c>
      <c r="F90" s="30">
        <v>115.5</v>
      </c>
      <c r="G90" s="32">
        <v>101.7</v>
      </c>
      <c r="H90" s="31">
        <f t="shared" si="2"/>
        <v>-13.799999999999997</v>
      </c>
    </row>
    <row r="91" spans="1:8" ht="29.25">
      <c r="A91" s="43" t="s">
        <v>111</v>
      </c>
      <c r="B91" s="44">
        <v>303</v>
      </c>
      <c r="C91" s="44" t="s">
        <v>43</v>
      </c>
      <c r="D91" s="44" t="s">
        <v>54</v>
      </c>
      <c r="E91" s="44"/>
      <c r="F91" s="34">
        <f t="shared" ref="F91:G93" si="3">F92</f>
        <v>109.4</v>
      </c>
      <c r="G91" s="34">
        <f t="shared" si="3"/>
        <v>109.4</v>
      </c>
      <c r="H91" s="29">
        <f t="shared" si="2"/>
        <v>0</v>
      </c>
    </row>
    <row r="92" spans="1:8">
      <c r="A92" s="45" t="s">
        <v>44</v>
      </c>
      <c r="B92" s="42">
        <v>303</v>
      </c>
      <c r="C92" s="42" t="s">
        <v>45</v>
      </c>
      <c r="D92" s="42" t="s">
        <v>54</v>
      </c>
      <c r="E92" s="42"/>
      <c r="F92" s="30">
        <f t="shared" si="3"/>
        <v>109.4</v>
      </c>
      <c r="G92" s="30">
        <f t="shared" si="3"/>
        <v>109.4</v>
      </c>
      <c r="H92" s="31">
        <f t="shared" si="2"/>
        <v>0</v>
      </c>
    </row>
    <row r="93" spans="1:8">
      <c r="A93" s="45" t="s">
        <v>112</v>
      </c>
      <c r="B93" s="42">
        <v>303</v>
      </c>
      <c r="C93" s="42" t="s">
        <v>45</v>
      </c>
      <c r="D93" s="42" t="s">
        <v>113</v>
      </c>
      <c r="E93" s="42"/>
      <c r="F93" s="30">
        <f t="shared" si="3"/>
        <v>109.4</v>
      </c>
      <c r="G93" s="30">
        <f t="shared" si="3"/>
        <v>109.4</v>
      </c>
      <c r="H93" s="31">
        <f t="shared" si="2"/>
        <v>0</v>
      </c>
    </row>
    <row r="94" spans="1:8" ht="30">
      <c r="A94" s="45" t="s">
        <v>114</v>
      </c>
      <c r="B94" s="42">
        <v>303</v>
      </c>
      <c r="C94" s="42" t="s">
        <v>45</v>
      </c>
      <c r="D94" s="42" t="s">
        <v>113</v>
      </c>
      <c r="E94" s="42">
        <v>300</v>
      </c>
      <c r="F94" s="30">
        <v>109.4</v>
      </c>
      <c r="G94" s="32">
        <v>109.4</v>
      </c>
      <c r="H94" s="31">
        <f t="shared" si="2"/>
        <v>0</v>
      </c>
    </row>
    <row r="95" spans="1:8" ht="15.75" thickBot="1">
      <c r="A95" s="150" t="s">
        <v>48</v>
      </c>
      <c r="B95" s="151"/>
      <c r="C95" s="151"/>
      <c r="D95" s="151"/>
      <c r="E95" s="151"/>
      <c r="F95" s="36">
        <f>F9+F39+F44+F50+F61+F77+F91</f>
        <v>13622.499999999998</v>
      </c>
      <c r="G95" s="36">
        <f>G9+G39+G44+G50+G61+G77+G91</f>
        <v>13420.3</v>
      </c>
      <c r="H95" s="37">
        <f t="shared" si="2"/>
        <v>-202.19999999999891</v>
      </c>
    </row>
    <row r="96" spans="1:8">
      <c r="A96" s="25"/>
    </row>
  </sheetData>
  <mergeCells count="3">
    <mergeCell ref="A95:E95"/>
    <mergeCell ref="A5:H5"/>
    <mergeCell ref="D1:H4"/>
  </mergeCells>
  <pageMargins left="0.39370078740157483" right="7.874015748031496E-2" top="0.39370078740157483" bottom="0.19685039370078741" header="0.31496062992125984" footer="0.31496062992125984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95"/>
  <sheetViews>
    <sheetView workbookViewId="0">
      <selection activeCell="C1" sqref="C1:G4"/>
    </sheetView>
  </sheetViews>
  <sheetFormatPr defaultRowHeight="15"/>
  <cols>
    <col min="1" max="1" width="33.140625" style="3" customWidth="1"/>
    <col min="2" max="2" width="8.7109375" style="3" customWidth="1"/>
    <col min="3" max="3" width="13.85546875" style="3" customWidth="1"/>
    <col min="4" max="4" width="6.140625" style="3" customWidth="1"/>
    <col min="5" max="5" width="12.28515625" style="3" customWidth="1"/>
    <col min="6" max="6" width="11.7109375" style="3" customWidth="1"/>
    <col min="7" max="7" width="10" style="3" hidden="1" customWidth="1"/>
    <col min="8" max="16384" width="9.140625" style="3"/>
  </cols>
  <sheetData>
    <row r="1" spans="1:7" ht="15.75" customHeight="1">
      <c r="A1" s="118" t="s">
        <v>192</v>
      </c>
      <c r="C1" s="153" t="s">
        <v>205</v>
      </c>
      <c r="D1" s="153"/>
      <c r="E1" s="153"/>
      <c r="F1" s="153"/>
      <c r="G1" s="153"/>
    </row>
    <row r="2" spans="1:7">
      <c r="C2" s="153"/>
      <c r="D2" s="153"/>
      <c r="E2" s="153"/>
      <c r="F2" s="153"/>
      <c r="G2" s="153"/>
    </row>
    <row r="3" spans="1:7" ht="15" customHeight="1">
      <c r="C3" s="153"/>
      <c r="D3" s="153"/>
      <c r="E3" s="153"/>
      <c r="F3" s="153"/>
      <c r="G3" s="153"/>
    </row>
    <row r="4" spans="1:7" ht="15" customHeight="1">
      <c r="C4" s="153"/>
      <c r="D4" s="153"/>
      <c r="E4" s="153"/>
      <c r="F4" s="153"/>
      <c r="G4" s="153"/>
    </row>
    <row r="5" spans="1:7" ht="33" customHeight="1">
      <c r="A5" s="152" t="s">
        <v>115</v>
      </c>
      <c r="B5" s="152"/>
      <c r="C5" s="152"/>
      <c r="D5" s="152"/>
      <c r="E5" s="152"/>
    </row>
    <row r="6" spans="1:7" ht="15.75" thickBot="1">
      <c r="A6" s="25"/>
    </row>
    <row r="7" spans="1:7" ht="31.5">
      <c r="A7" s="38" t="s">
        <v>1</v>
      </c>
      <c r="B7" s="39" t="s">
        <v>2</v>
      </c>
      <c r="C7" s="39" t="s">
        <v>51</v>
      </c>
      <c r="D7" s="39" t="s">
        <v>52</v>
      </c>
      <c r="E7" s="16" t="s">
        <v>200</v>
      </c>
      <c r="F7" s="16" t="s">
        <v>201</v>
      </c>
      <c r="G7" s="40" t="s">
        <v>125</v>
      </c>
    </row>
    <row r="8" spans="1:7">
      <c r="A8" s="41">
        <v>1</v>
      </c>
      <c r="B8" s="42">
        <v>2</v>
      </c>
      <c r="C8" s="42">
        <v>3</v>
      </c>
      <c r="D8" s="42">
        <v>4</v>
      </c>
      <c r="E8" s="42">
        <v>5</v>
      </c>
      <c r="F8" s="32"/>
      <c r="G8" s="52"/>
    </row>
    <row r="9" spans="1:7" ht="29.25">
      <c r="A9" s="43" t="s">
        <v>53</v>
      </c>
      <c r="B9" s="44" t="s">
        <v>47</v>
      </c>
      <c r="C9" s="44" t="s">
        <v>54</v>
      </c>
      <c r="D9" s="44"/>
      <c r="E9" s="50">
        <f>E10+E13+E20+E25+E32+E34</f>
        <v>5058.8999999999996</v>
      </c>
      <c r="F9" s="50">
        <f>F10+F13+F20+F25+F32+F34</f>
        <v>4965.1000000000004</v>
      </c>
      <c r="G9" s="29">
        <f>F9-E9</f>
        <v>-93.799999999999272</v>
      </c>
    </row>
    <row r="10" spans="1:7">
      <c r="A10" s="45" t="s">
        <v>55</v>
      </c>
      <c r="B10" s="42" t="s">
        <v>5</v>
      </c>
      <c r="C10" s="42" t="s">
        <v>54</v>
      </c>
      <c r="D10" s="42"/>
      <c r="E10" s="42">
        <f>E11</f>
        <v>629</v>
      </c>
      <c r="F10" s="42">
        <f>F11</f>
        <v>629</v>
      </c>
      <c r="G10" s="31">
        <f t="shared" ref="G10:G84" si="0">F10-E10</f>
        <v>0</v>
      </c>
    </row>
    <row r="11" spans="1:7" ht="30">
      <c r="A11" s="45" t="s">
        <v>56</v>
      </c>
      <c r="B11" s="42" t="s">
        <v>5</v>
      </c>
      <c r="C11" s="42" t="s">
        <v>57</v>
      </c>
      <c r="D11" s="42"/>
      <c r="E11" s="42">
        <f>E12</f>
        <v>629</v>
      </c>
      <c r="F11" s="42">
        <f>F12</f>
        <v>629</v>
      </c>
      <c r="G11" s="31">
        <f t="shared" si="0"/>
        <v>0</v>
      </c>
    </row>
    <row r="12" spans="1:7" ht="120">
      <c r="A12" s="45" t="s">
        <v>58</v>
      </c>
      <c r="B12" s="42" t="s">
        <v>5</v>
      </c>
      <c r="C12" s="42" t="s">
        <v>57</v>
      </c>
      <c r="D12" s="42">
        <v>100</v>
      </c>
      <c r="E12" s="42">
        <f>'прил3 ведомст'!F12</f>
        <v>629</v>
      </c>
      <c r="F12" s="42">
        <f>'прил3 ведомст'!G12</f>
        <v>629</v>
      </c>
      <c r="G12" s="31">
        <f t="shared" si="0"/>
        <v>0</v>
      </c>
    </row>
    <row r="13" spans="1:7" ht="75">
      <c r="A13" s="45" t="s">
        <v>59</v>
      </c>
      <c r="B13" s="42" t="s">
        <v>7</v>
      </c>
      <c r="C13" s="42" t="s">
        <v>54</v>
      </c>
      <c r="D13" s="42"/>
      <c r="E13" s="48">
        <f>E14+E18</f>
        <v>1915.1999999999998</v>
      </c>
      <c r="F13" s="48">
        <f>F14+F18</f>
        <v>1915.3</v>
      </c>
      <c r="G13" s="31">
        <f t="shared" si="0"/>
        <v>0.10000000000013642</v>
      </c>
    </row>
    <row r="14" spans="1:7">
      <c r="A14" s="45" t="s">
        <v>60</v>
      </c>
      <c r="B14" s="42" t="s">
        <v>7</v>
      </c>
      <c r="C14" s="42" t="s">
        <v>61</v>
      </c>
      <c r="D14" s="42"/>
      <c r="E14" s="48">
        <f>SUM(E15:E17)</f>
        <v>1847.1999999999998</v>
      </c>
      <c r="F14" s="48">
        <f>SUM(F15:F17)</f>
        <v>1847.3</v>
      </c>
      <c r="G14" s="31">
        <f t="shared" si="0"/>
        <v>0.10000000000013642</v>
      </c>
    </row>
    <row r="15" spans="1:7" ht="120">
      <c r="A15" s="45" t="s">
        <v>58</v>
      </c>
      <c r="B15" s="42" t="s">
        <v>7</v>
      </c>
      <c r="C15" s="42" t="s">
        <v>61</v>
      </c>
      <c r="D15" s="42">
        <v>100</v>
      </c>
      <c r="E15" s="42">
        <f>'прил3 ведомст'!F15</f>
        <v>753.4</v>
      </c>
      <c r="F15" s="42">
        <f>'прил3 ведомст'!G15</f>
        <v>753.5</v>
      </c>
      <c r="G15" s="31">
        <f t="shared" si="0"/>
        <v>0.10000000000002274</v>
      </c>
    </row>
    <row r="16" spans="1:7" ht="45">
      <c r="A16" s="45" t="s">
        <v>62</v>
      </c>
      <c r="B16" s="42" t="s">
        <v>7</v>
      </c>
      <c r="C16" s="42" t="s">
        <v>61</v>
      </c>
      <c r="D16" s="42">
        <v>200</v>
      </c>
      <c r="E16" s="42">
        <f>'прил3 ведомст'!F16</f>
        <v>1075.7</v>
      </c>
      <c r="F16" s="42">
        <f>'прил3 ведомст'!G16</f>
        <v>1075.7</v>
      </c>
      <c r="G16" s="31">
        <f t="shared" si="0"/>
        <v>0</v>
      </c>
    </row>
    <row r="17" spans="1:7" ht="30">
      <c r="A17" s="45" t="s">
        <v>63</v>
      </c>
      <c r="B17" s="42" t="s">
        <v>7</v>
      </c>
      <c r="C17" s="42" t="s">
        <v>61</v>
      </c>
      <c r="D17" s="42">
        <v>850</v>
      </c>
      <c r="E17" s="42">
        <f>'прил3 ведомст'!F17</f>
        <v>18.100000000000001</v>
      </c>
      <c r="F17" s="42">
        <f>'прил3 ведомст'!G17</f>
        <v>18.100000000000001</v>
      </c>
      <c r="G17" s="31">
        <f t="shared" si="0"/>
        <v>0</v>
      </c>
    </row>
    <row r="18" spans="1:7" ht="60">
      <c r="A18" s="45" t="s">
        <v>137</v>
      </c>
      <c r="B18" s="42" t="s">
        <v>7</v>
      </c>
      <c r="C18" s="42" t="s">
        <v>136</v>
      </c>
      <c r="D18" s="42"/>
      <c r="E18" s="42">
        <f>E19</f>
        <v>68</v>
      </c>
      <c r="F18" s="42">
        <f>F19</f>
        <v>68</v>
      </c>
      <c r="G18" s="31">
        <f t="shared" si="0"/>
        <v>0</v>
      </c>
    </row>
    <row r="19" spans="1:7" ht="45">
      <c r="A19" s="45" t="s">
        <v>62</v>
      </c>
      <c r="B19" s="42" t="s">
        <v>7</v>
      </c>
      <c r="C19" s="42" t="s">
        <v>136</v>
      </c>
      <c r="D19" s="42">
        <v>200</v>
      </c>
      <c r="E19" s="42">
        <f>'прил3 ведомст'!F19</f>
        <v>68</v>
      </c>
      <c r="F19" s="42">
        <f>'прил3 ведомст'!G19</f>
        <v>68</v>
      </c>
      <c r="G19" s="31">
        <f t="shared" si="0"/>
        <v>0</v>
      </c>
    </row>
    <row r="20" spans="1:7" ht="75">
      <c r="A20" s="45" t="s">
        <v>8</v>
      </c>
      <c r="B20" s="42" t="s">
        <v>9</v>
      </c>
      <c r="C20" s="42" t="s">
        <v>54</v>
      </c>
      <c r="D20" s="42"/>
      <c r="E20" s="42">
        <f t="shared" ref="E20:F23" si="1">E21</f>
        <v>0.8</v>
      </c>
      <c r="F20" s="42">
        <f t="shared" si="1"/>
        <v>0.8</v>
      </c>
      <c r="G20" s="31">
        <f t="shared" si="0"/>
        <v>0</v>
      </c>
    </row>
    <row r="21" spans="1:7" ht="90">
      <c r="A21" s="45" t="s">
        <v>64</v>
      </c>
      <c r="B21" s="42" t="s">
        <v>9</v>
      </c>
      <c r="C21" s="42" t="s">
        <v>65</v>
      </c>
      <c r="D21" s="42"/>
      <c r="E21" s="42">
        <f t="shared" si="1"/>
        <v>0.8</v>
      </c>
      <c r="F21" s="42">
        <f t="shared" si="1"/>
        <v>0.8</v>
      </c>
      <c r="G21" s="31">
        <f t="shared" si="0"/>
        <v>0</v>
      </c>
    </row>
    <row r="22" spans="1:7" ht="30">
      <c r="A22" s="45" t="s">
        <v>66</v>
      </c>
      <c r="B22" s="42" t="s">
        <v>9</v>
      </c>
      <c r="C22" s="42" t="s">
        <v>67</v>
      </c>
      <c r="D22" s="42"/>
      <c r="E22" s="42">
        <f t="shared" si="1"/>
        <v>0.8</v>
      </c>
      <c r="F22" s="42">
        <f t="shared" si="1"/>
        <v>0.8</v>
      </c>
      <c r="G22" s="31">
        <f t="shared" si="0"/>
        <v>0</v>
      </c>
    </row>
    <row r="23" spans="1:7" ht="150">
      <c r="A23" s="45" t="s">
        <v>68</v>
      </c>
      <c r="B23" s="42" t="s">
        <v>9</v>
      </c>
      <c r="C23" s="42" t="s">
        <v>69</v>
      </c>
      <c r="D23" s="42"/>
      <c r="E23" s="42">
        <f t="shared" si="1"/>
        <v>0.8</v>
      </c>
      <c r="F23" s="42">
        <f t="shared" si="1"/>
        <v>0.8</v>
      </c>
      <c r="G23" s="31">
        <f t="shared" si="0"/>
        <v>0</v>
      </c>
    </row>
    <row r="24" spans="1:7">
      <c r="A24" s="45" t="s">
        <v>70</v>
      </c>
      <c r="B24" s="42" t="s">
        <v>9</v>
      </c>
      <c r="C24" s="42" t="s">
        <v>69</v>
      </c>
      <c r="D24" s="42">
        <v>540</v>
      </c>
      <c r="E24" s="42">
        <f>'прил3 ведомст'!F24</f>
        <v>0.8</v>
      </c>
      <c r="F24" s="42">
        <f>'прил3 ведомст'!G24</f>
        <v>0.8</v>
      </c>
      <c r="G24" s="31">
        <f t="shared" si="0"/>
        <v>0</v>
      </c>
    </row>
    <row r="25" spans="1:7" ht="30">
      <c r="A25" s="45" t="s">
        <v>10</v>
      </c>
      <c r="B25" s="42" t="s">
        <v>11</v>
      </c>
      <c r="C25" s="42" t="s">
        <v>54</v>
      </c>
      <c r="D25" s="42"/>
      <c r="E25" s="42">
        <f t="shared" ref="E25:F28" si="2">E26</f>
        <v>133.1</v>
      </c>
      <c r="F25" s="42">
        <f t="shared" si="2"/>
        <v>133.1</v>
      </c>
      <c r="G25" s="31">
        <f t="shared" si="0"/>
        <v>0</v>
      </c>
    </row>
    <row r="26" spans="1:7" ht="30">
      <c r="A26" s="45" t="s">
        <v>10</v>
      </c>
      <c r="B26" s="42" t="s">
        <v>11</v>
      </c>
      <c r="C26" s="42" t="s">
        <v>71</v>
      </c>
      <c r="D26" s="42"/>
      <c r="E26" s="42">
        <f t="shared" si="2"/>
        <v>133.1</v>
      </c>
      <c r="F26" s="42">
        <f t="shared" si="2"/>
        <v>133.1</v>
      </c>
      <c r="G26" s="31">
        <f t="shared" si="0"/>
        <v>0</v>
      </c>
    </row>
    <row r="27" spans="1:7" ht="30">
      <c r="A27" s="45" t="s">
        <v>10</v>
      </c>
      <c r="B27" s="42" t="s">
        <v>11</v>
      </c>
      <c r="C27" s="42" t="s">
        <v>72</v>
      </c>
      <c r="D27" s="42"/>
      <c r="E27" s="42">
        <f>E28+E30</f>
        <v>133.1</v>
      </c>
      <c r="F27" s="42">
        <f>F28+F30</f>
        <v>133.1</v>
      </c>
      <c r="G27" s="31">
        <f t="shared" si="0"/>
        <v>0</v>
      </c>
    </row>
    <row r="28" spans="1:7" ht="45">
      <c r="A28" s="45" t="s">
        <v>133</v>
      </c>
      <c r="B28" s="42" t="s">
        <v>11</v>
      </c>
      <c r="C28" s="42" t="s">
        <v>73</v>
      </c>
      <c r="D28" s="42"/>
      <c r="E28" s="42">
        <f t="shared" si="2"/>
        <v>66.599999999999994</v>
      </c>
      <c r="F28" s="42">
        <f t="shared" si="2"/>
        <v>66.599999999999994</v>
      </c>
      <c r="G28" s="31">
        <f t="shared" si="0"/>
        <v>0</v>
      </c>
    </row>
    <row r="29" spans="1:7">
      <c r="A29" s="45" t="s">
        <v>74</v>
      </c>
      <c r="B29" s="42" t="s">
        <v>11</v>
      </c>
      <c r="C29" s="42" t="s">
        <v>73</v>
      </c>
      <c r="D29" s="42">
        <v>880</v>
      </c>
      <c r="E29" s="42">
        <f>'прил3 ведомст'!F29</f>
        <v>66.599999999999994</v>
      </c>
      <c r="F29" s="42">
        <f>'прил3 ведомст'!G29</f>
        <v>66.599999999999994</v>
      </c>
      <c r="G29" s="31">
        <f t="shared" si="0"/>
        <v>0</v>
      </c>
    </row>
    <row r="30" spans="1:7" ht="30">
      <c r="A30" s="45" t="s">
        <v>134</v>
      </c>
      <c r="B30" s="42" t="s">
        <v>11</v>
      </c>
      <c r="C30" s="42" t="s">
        <v>132</v>
      </c>
      <c r="D30" s="42"/>
      <c r="E30" s="42">
        <f>E31</f>
        <v>66.5</v>
      </c>
      <c r="F30" s="42">
        <f>F31</f>
        <v>66.5</v>
      </c>
      <c r="G30" s="31">
        <f t="shared" si="0"/>
        <v>0</v>
      </c>
    </row>
    <row r="31" spans="1:7">
      <c r="A31" s="45" t="s">
        <v>74</v>
      </c>
      <c r="B31" s="42" t="s">
        <v>11</v>
      </c>
      <c r="C31" s="42" t="s">
        <v>132</v>
      </c>
      <c r="D31" s="42">
        <v>880</v>
      </c>
      <c r="E31" s="42">
        <f>'прил3 ведомст'!F31</f>
        <v>66.5</v>
      </c>
      <c r="F31" s="42">
        <f>'прил3 ведомст'!G31</f>
        <v>66.5</v>
      </c>
      <c r="G31" s="31">
        <f t="shared" si="0"/>
        <v>0</v>
      </c>
    </row>
    <row r="32" spans="1:7">
      <c r="A32" s="45" t="s">
        <v>12</v>
      </c>
      <c r="B32" s="42" t="s">
        <v>13</v>
      </c>
      <c r="C32" s="42" t="s">
        <v>54</v>
      </c>
      <c r="D32" s="42"/>
      <c r="E32" s="42">
        <f>E33</f>
        <v>0</v>
      </c>
      <c r="F32" s="42">
        <f>F33</f>
        <v>0</v>
      </c>
      <c r="G32" s="31">
        <f t="shared" si="0"/>
        <v>0</v>
      </c>
    </row>
    <row r="33" spans="1:7">
      <c r="A33" s="45" t="s">
        <v>75</v>
      </c>
      <c r="B33" s="42" t="s">
        <v>13</v>
      </c>
      <c r="C33" s="42" t="s">
        <v>76</v>
      </c>
      <c r="D33" s="42">
        <v>870</v>
      </c>
      <c r="E33" s="42">
        <f>'прил3 ведомст'!F33</f>
        <v>0</v>
      </c>
      <c r="F33" s="42">
        <f>'прил3 ведомст'!G33</f>
        <v>0</v>
      </c>
      <c r="G33" s="31">
        <f t="shared" si="0"/>
        <v>0</v>
      </c>
    </row>
    <row r="34" spans="1:7" ht="30">
      <c r="A34" s="45" t="s">
        <v>14</v>
      </c>
      <c r="B34" s="42" t="s">
        <v>15</v>
      </c>
      <c r="C34" s="42" t="s">
        <v>54</v>
      </c>
      <c r="D34" s="42"/>
      <c r="E34" s="48">
        <f>E35</f>
        <v>2380.8000000000002</v>
      </c>
      <c r="F34" s="48">
        <f>F35</f>
        <v>2286.9</v>
      </c>
      <c r="G34" s="31">
        <f t="shared" si="0"/>
        <v>-93.900000000000091</v>
      </c>
    </row>
    <row r="35" spans="1:7" ht="30">
      <c r="A35" s="45" t="s">
        <v>119</v>
      </c>
      <c r="B35" s="42" t="s">
        <v>15</v>
      </c>
      <c r="C35" s="42" t="s">
        <v>77</v>
      </c>
      <c r="D35" s="42"/>
      <c r="E35" s="48">
        <f>SUM(E36:E38)</f>
        <v>2380.8000000000002</v>
      </c>
      <c r="F35" s="48">
        <f>SUM(F36:F38)</f>
        <v>2286.9</v>
      </c>
      <c r="G35" s="31">
        <f t="shared" si="0"/>
        <v>-93.900000000000091</v>
      </c>
    </row>
    <row r="36" spans="1:7" ht="120">
      <c r="A36" s="45" t="s">
        <v>58</v>
      </c>
      <c r="B36" s="42" t="s">
        <v>15</v>
      </c>
      <c r="C36" s="42" t="s">
        <v>77</v>
      </c>
      <c r="D36" s="42">
        <v>100</v>
      </c>
      <c r="E36" s="48">
        <f>'прил3 ведомст'!F36</f>
        <v>2038</v>
      </c>
      <c r="F36" s="48">
        <f>'прил3 ведомст'!G36</f>
        <v>1944.1</v>
      </c>
      <c r="G36" s="31">
        <f t="shared" si="0"/>
        <v>-93.900000000000091</v>
      </c>
    </row>
    <row r="37" spans="1:7" ht="45">
      <c r="A37" s="45" t="s">
        <v>62</v>
      </c>
      <c r="B37" s="42" t="s">
        <v>15</v>
      </c>
      <c r="C37" s="42" t="s">
        <v>78</v>
      </c>
      <c r="D37" s="42">
        <v>200</v>
      </c>
      <c r="E37" s="42">
        <f>'прил3 ведомст'!F37</f>
        <v>312.3</v>
      </c>
      <c r="F37" s="42">
        <f>'прил3 ведомст'!G37</f>
        <v>312.3</v>
      </c>
      <c r="G37" s="31">
        <f t="shared" si="0"/>
        <v>0</v>
      </c>
    </row>
    <row r="38" spans="1:7" ht="30">
      <c r="A38" s="45" t="s">
        <v>63</v>
      </c>
      <c r="B38" s="42" t="s">
        <v>15</v>
      </c>
      <c r="C38" s="42" t="s">
        <v>77</v>
      </c>
      <c r="D38" s="42">
        <v>850</v>
      </c>
      <c r="E38" s="42">
        <f>'прил3 ведомст'!F38</f>
        <v>30.5</v>
      </c>
      <c r="F38" s="42">
        <f>'прил3 ведомст'!G38</f>
        <v>30.5</v>
      </c>
      <c r="G38" s="31">
        <f t="shared" si="0"/>
        <v>0</v>
      </c>
    </row>
    <row r="39" spans="1:7" ht="29.25">
      <c r="A39" s="43" t="s">
        <v>79</v>
      </c>
      <c r="B39" s="44" t="s">
        <v>17</v>
      </c>
      <c r="C39" s="44" t="s">
        <v>54</v>
      </c>
      <c r="D39" s="44"/>
      <c r="E39" s="44">
        <f>E40</f>
        <v>402.3</v>
      </c>
      <c r="F39" s="44">
        <f>F40</f>
        <v>402.3</v>
      </c>
      <c r="G39" s="29">
        <f t="shared" si="0"/>
        <v>0</v>
      </c>
    </row>
    <row r="40" spans="1:7" ht="30">
      <c r="A40" s="45" t="s">
        <v>18</v>
      </c>
      <c r="B40" s="42" t="s">
        <v>19</v>
      </c>
      <c r="C40" s="42" t="s">
        <v>54</v>
      </c>
      <c r="D40" s="42"/>
      <c r="E40" s="42">
        <f>E41</f>
        <v>402.3</v>
      </c>
      <c r="F40" s="42">
        <f>F41</f>
        <v>402.3</v>
      </c>
      <c r="G40" s="31">
        <f t="shared" si="0"/>
        <v>0</v>
      </c>
    </row>
    <row r="41" spans="1:7" ht="60">
      <c r="A41" s="45" t="s">
        <v>80</v>
      </c>
      <c r="B41" s="42" t="s">
        <v>19</v>
      </c>
      <c r="C41" s="42" t="s">
        <v>81</v>
      </c>
      <c r="D41" s="42"/>
      <c r="E41" s="42">
        <f>SUM(E42:E43)</f>
        <v>402.3</v>
      </c>
      <c r="F41" s="42">
        <f>SUM(F42:F43)</f>
        <v>402.3</v>
      </c>
      <c r="G41" s="31">
        <f t="shared" si="0"/>
        <v>0</v>
      </c>
    </row>
    <row r="42" spans="1:7" ht="120">
      <c r="A42" s="45" t="s">
        <v>58</v>
      </c>
      <c r="B42" s="42" t="s">
        <v>19</v>
      </c>
      <c r="C42" s="42" t="s">
        <v>81</v>
      </c>
      <c r="D42" s="42">
        <v>100</v>
      </c>
      <c r="E42" s="42">
        <f>'прил3 ведомст'!F42</f>
        <v>285.60000000000002</v>
      </c>
      <c r="F42" s="42">
        <f>'прил3 ведомст'!G42</f>
        <v>285.60000000000002</v>
      </c>
      <c r="G42" s="31">
        <f t="shared" si="0"/>
        <v>0</v>
      </c>
    </row>
    <row r="43" spans="1:7" ht="45">
      <c r="A43" s="45" t="s">
        <v>62</v>
      </c>
      <c r="B43" s="42" t="s">
        <v>19</v>
      </c>
      <c r="C43" s="42" t="s">
        <v>81</v>
      </c>
      <c r="D43" s="42">
        <v>200</v>
      </c>
      <c r="E43" s="42">
        <f>'прил3 ведомст'!F43</f>
        <v>116.7</v>
      </c>
      <c r="F43" s="42">
        <f>'прил3 ведомст'!G43</f>
        <v>116.7</v>
      </c>
      <c r="G43" s="31">
        <f t="shared" si="0"/>
        <v>0</v>
      </c>
    </row>
    <row r="44" spans="1:7" ht="43.5">
      <c r="A44" s="43" t="s">
        <v>82</v>
      </c>
      <c r="B44" s="44" t="s">
        <v>21</v>
      </c>
      <c r="C44" s="44" t="s">
        <v>54</v>
      </c>
      <c r="D44" s="44"/>
      <c r="E44" s="44">
        <f>E45+E48</f>
        <v>46.5</v>
      </c>
      <c r="F44" s="44">
        <f>F45+F48</f>
        <v>36.5</v>
      </c>
      <c r="G44" s="29">
        <f t="shared" si="0"/>
        <v>-10</v>
      </c>
    </row>
    <row r="45" spans="1:7" ht="30">
      <c r="A45" s="45" t="s">
        <v>83</v>
      </c>
      <c r="B45" s="42" t="s">
        <v>23</v>
      </c>
      <c r="C45" s="42" t="s">
        <v>54</v>
      </c>
      <c r="D45" s="42"/>
      <c r="E45" s="42">
        <f>E46</f>
        <v>36.5</v>
      </c>
      <c r="F45" s="42">
        <f>F46</f>
        <v>36.5</v>
      </c>
      <c r="G45" s="31">
        <f t="shared" si="0"/>
        <v>0</v>
      </c>
    </row>
    <row r="46" spans="1:7" ht="45">
      <c r="A46" s="45" t="s">
        <v>84</v>
      </c>
      <c r="B46" s="42" t="s">
        <v>23</v>
      </c>
      <c r="C46" s="42" t="s">
        <v>85</v>
      </c>
      <c r="D46" s="42"/>
      <c r="E46" s="42">
        <f>E47</f>
        <v>36.5</v>
      </c>
      <c r="F46" s="42">
        <f>F47</f>
        <v>36.5</v>
      </c>
      <c r="G46" s="31">
        <f t="shared" si="0"/>
        <v>0</v>
      </c>
    </row>
    <row r="47" spans="1:7" ht="45">
      <c r="A47" s="45" t="s">
        <v>62</v>
      </c>
      <c r="B47" s="42" t="s">
        <v>23</v>
      </c>
      <c r="C47" s="42" t="s">
        <v>85</v>
      </c>
      <c r="D47" s="42">
        <v>200</v>
      </c>
      <c r="E47" s="42">
        <f>'прил3 ведомст'!F47</f>
        <v>36.5</v>
      </c>
      <c r="F47" s="42">
        <f>'прил3 ведомст'!G47</f>
        <v>36.5</v>
      </c>
      <c r="G47" s="31">
        <f t="shared" si="0"/>
        <v>0</v>
      </c>
    </row>
    <row r="48" spans="1:7" ht="30">
      <c r="A48" s="45" t="s">
        <v>86</v>
      </c>
      <c r="B48" s="42" t="s">
        <v>25</v>
      </c>
      <c r="C48" s="42" t="s">
        <v>54</v>
      </c>
      <c r="D48" s="42"/>
      <c r="E48" s="42">
        <f>E49</f>
        <v>10</v>
      </c>
      <c r="F48" s="42">
        <f>F49</f>
        <v>0</v>
      </c>
      <c r="G48" s="31">
        <f t="shared" si="0"/>
        <v>-10</v>
      </c>
    </row>
    <row r="49" spans="1:7" ht="30">
      <c r="A49" s="45" t="s">
        <v>87</v>
      </c>
      <c r="B49" s="42" t="s">
        <v>25</v>
      </c>
      <c r="C49" s="42" t="s">
        <v>203</v>
      </c>
      <c r="D49" s="42">
        <v>200</v>
      </c>
      <c r="E49" s="42">
        <f>'прил3 ведомст'!F49</f>
        <v>10</v>
      </c>
      <c r="F49" s="42">
        <f>'прил3 ведомст'!G49</f>
        <v>0</v>
      </c>
      <c r="G49" s="31">
        <f t="shared" si="0"/>
        <v>-10</v>
      </c>
    </row>
    <row r="50" spans="1:7" ht="29.25">
      <c r="A50" s="43" t="s">
        <v>88</v>
      </c>
      <c r="B50" s="44" t="s">
        <v>27</v>
      </c>
      <c r="C50" s="44" t="s">
        <v>54</v>
      </c>
      <c r="D50" s="44"/>
      <c r="E50" s="44">
        <f>E51+E58</f>
        <v>2653.7000000000003</v>
      </c>
      <c r="F50" s="44">
        <f>F51+F58</f>
        <v>2584.7000000000003</v>
      </c>
      <c r="G50" s="29">
        <f t="shared" si="0"/>
        <v>-69</v>
      </c>
    </row>
    <row r="51" spans="1:7" ht="30">
      <c r="A51" s="45" t="s">
        <v>28</v>
      </c>
      <c r="B51" s="42" t="s">
        <v>29</v>
      </c>
      <c r="C51" s="42" t="s">
        <v>54</v>
      </c>
      <c r="D51" s="42"/>
      <c r="E51" s="42">
        <f>E52+E54+E56</f>
        <v>2405.9</v>
      </c>
      <c r="F51" s="42">
        <f>F52+F54+F56</f>
        <v>2336.9</v>
      </c>
      <c r="G51" s="31">
        <f t="shared" si="0"/>
        <v>-69</v>
      </c>
    </row>
    <row r="52" spans="1:7" ht="75">
      <c r="A52" s="45" t="s">
        <v>89</v>
      </c>
      <c r="B52" s="42" t="s">
        <v>29</v>
      </c>
      <c r="C52" s="42" t="s">
        <v>90</v>
      </c>
      <c r="D52" s="42"/>
      <c r="E52" s="42">
        <f>E53</f>
        <v>821.3</v>
      </c>
      <c r="F52" s="42">
        <f>F53</f>
        <v>752.3</v>
      </c>
      <c r="G52" s="31">
        <f t="shared" si="0"/>
        <v>-69</v>
      </c>
    </row>
    <row r="53" spans="1:7" ht="45">
      <c r="A53" s="45" t="s">
        <v>62</v>
      </c>
      <c r="B53" s="42" t="s">
        <v>29</v>
      </c>
      <c r="C53" s="42" t="s">
        <v>90</v>
      </c>
      <c r="D53" s="42">
        <v>200</v>
      </c>
      <c r="E53" s="42">
        <f>'прил3 ведомст'!F53</f>
        <v>821.3</v>
      </c>
      <c r="F53" s="42">
        <f>'прил3 ведомст'!G53</f>
        <v>752.3</v>
      </c>
      <c r="G53" s="31">
        <f t="shared" si="0"/>
        <v>-69</v>
      </c>
    </row>
    <row r="54" spans="1:7" ht="75">
      <c r="A54" s="45" t="s">
        <v>127</v>
      </c>
      <c r="B54" s="42" t="s">
        <v>29</v>
      </c>
      <c r="C54" s="42" t="s">
        <v>128</v>
      </c>
      <c r="D54" s="42"/>
      <c r="E54" s="42">
        <f>E55</f>
        <v>1200</v>
      </c>
      <c r="F54" s="42">
        <f>F55</f>
        <v>1200</v>
      </c>
      <c r="G54" s="31">
        <f t="shared" si="0"/>
        <v>0</v>
      </c>
    </row>
    <row r="55" spans="1:7" ht="45">
      <c r="A55" s="45" t="s">
        <v>62</v>
      </c>
      <c r="B55" s="42" t="s">
        <v>29</v>
      </c>
      <c r="C55" s="42" t="s">
        <v>128</v>
      </c>
      <c r="D55" s="42">
        <v>200</v>
      </c>
      <c r="E55" s="42">
        <f>'прил3 ведомст'!F55</f>
        <v>1200</v>
      </c>
      <c r="F55" s="42">
        <f>'прил3 ведомст'!G55</f>
        <v>1200</v>
      </c>
      <c r="G55" s="31">
        <f t="shared" si="0"/>
        <v>0</v>
      </c>
    </row>
    <row r="56" spans="1:7" ht="75">
      <c r="A56" s="45" t="s">
        <v>126</v>
      </c>
      <c r="B56" s="42" t="s">
        <v>29</v>
      </c>
      <c r="C56" s="42" t="s">
        <v>129</v>
      </c>
      <c r="D56" s="42"/>
      <c r="E56" s="42">
        <f>E57</f>
        <v>384.6</v>
      </c>
      <c r="F56" s="42">
        <f>F57</f>
        <v>384.6</v>
      </c>
      <c r="G56" s="31">
        <f t="shared" si="0"/>
        <v>0</v>
      </c>
    </row>
    <row r="57" spans="1:7" ht="45">
      <c r="A57" s="45" t="s">
        <v>62</v>
      </c>
      <c r="B57" s="42" t="s">
        <v>29</v>
      </c>
      <c r="C57" s="42" t="s">
        <v>129</v>
      </c>
      <c r="D57" s="42">
        <v>200</v>
      </c>
      <c r="E57" s="42">
        <f>'прил3 ведомст'!F57</f>
        <v>384.6</v>
      </c>
      <c r="F57" s="42">
        <f>'прил3 ведомст'!G57</f>
        <v>384.6</v>
      </c>
      <c r="G57" s="31">
        <f t="shared" si="0"/>
        <v>0</v>
      </c>
    </row>
    <row r="58" spans="1:7" ht="30">
      <c r="A58" s="45" t="s">
        <v>30</v>
      </c>
      <c r="B58" s="42" t="s">
        <v>31</v>
      </c>
      <c r="C58" s="42" t="s">
        <v>54</v>
      </c>
      <c r="D58" s="42"/>
      <c r="E58" s="42">
        <f>E59</f>
        <v>247.8</v>
      </c>
      <c r="F58" s="42">
        <f>F59</f>
        <v>247.8</v>
      </c>
      <c r="G58" s="31">
        <f t="shared" si="0"/>
        <v>0</v>
      </c>
    </row>
    <row r="59" spans="1:7" ht="30">
      <c r="A59" s="45" t="s">
        <v>91</v>
      </c>
      <c r="B59" s="42" t="s">
        <v>31</v>
      </c>
      <c r="C59" s="42" t="s">
        <v>92</v>
      </c>
      <c r="D59" s="42"/>
      <c r="E59" s="42">
        <f>E60</f>
        <v>247.8</v>
      </c>
      <c r="F59" s="42">
        <f>F60</f>
        <v>247.8</v>
      </c>
      <c r="G59" s="31">
        <f t="shared" si="0"/>
        <v>0</v>
      </c>
    </row>
    <row r="60" spans="1:7" ht="45">
      <c r="A60" s="45" t="s">
        <v>62</v>
      </c>
      <c r="B60" s="42" t="s">
        <v>31</v>
      </c>
      <c r="C60" s="42" t="s">
        <v>92</v>
      </c>
      <c r="D60" s="42">
        <v>200</v>
      </c>
      <c r="E60" s="42">
        <f>'прил3 ведомст'!F60</f>
        <v>247.8</v>
      </c>
      <c r="F60" s="42">
        <f>'прил3 ведомст'!G60</f>
        <v>247.8</v>
      </c>
      <c r="G60" s="31">
        <f t="shared" si="0"/>
        <v>0</v>
      </c>
    </row>
    <row r="61" spans="1:7" ht="29.25">
      <c r="A61" s="43" t="s">
        <v>93</v>
      </c>
      <c r="B61" s="44" t="s">
        <v>33</v>
      </c>
      <c r="C61" s="44" t="s">
        <v>54</v>
      </c>
      <c r="D61" s="44"/>
      <c r="E61" s="51">
        <f>E62+E66</f>
        <v>3956.4</v>
      </c>
      <c r="F61" s="51">
        <f>F62+F66</f>
        <v>3802.4</v>
      </c>
      <c r="G61" s="29">
        <f t="shared" si="0"/>
        <v>-154</v>
      </c>
    </row>
    <row r="62" spans="1:7">
      <c r="A62" s="46" t="s">
        <v>123</v>
      </c>
      <c r="B62" s="47" t="s">
        <v>120</v>
      </c>
      <c r="C62" s="42" t="s">
        <v>54</v>
      </c>
      <c r="D62" s="47"/>
      <c r="E62" s="49">
        <f>E63</f>
        <v>417.40000000000003</v>
      </c>
      <c r="F62" s="49">
        <f>F63</f>
        <v>417.40000000000003</v>
      </c>
      <c r="G62" s="31">
        <f t="shared" si="0"/>
        <v>0</v>
      </c>
    </row>
    <row r="63" spans="1:7" ht="30">
      <c r="A63" s="46" t="s">
        <v>124</v>
      </c>
      <c r="B63" s="47" t="s">
        <v>120</v>
      </c>
      <c r="C63" s="42" t="s">
        <v>121</v>
      </c>
      <c r="D63" s="47"/>
      <c r="E63" s="49">
        <f>E64+E65</f>
        <v>417.40000000000003</v>
      </c>
      <c r="F63" s="49">
        <f>F64+F65</f>
        <v>417.40000000000003</v>
      </c>
      <c r="G63" s="31">
        <f t="shared" si="0"/>
        <v>0</v>
      </c>
    </row>
    <row r="64" spans="1:7" ht="45">
      <c r="A64" s="45" t="s">
        <v>62</v>
      </c>
      <c r="B64" s="47" t="s">
        <v>120</v>
      </c>
      <c r="C64" s="42" t="s">
        <v>121</v>
      </c>
      <c r="D64" s="47" t="s">
        <v>140</v>
      </c>
      <c r="E64" s="49">
        <f>'прил3 ведомст'!F64</f>
        <v>398.6</v>
      </c>
      <c r="F64" s="49">
        <f>'прил3 ведомст'!G64</f>
        <v>398.6</v>
      </c>
      <c r="G64" s="31">
        <f t="shared" si="0"/>
        <v>0</v>
      </c>
    </row>
    <row r="65" spans="1:7" ht="30">
      <c r="A65" s="45" t="s">
        <v>63</v>
      </c>
      <c r="B65" s="47" t="s">
        <v>120</v>
      </c>
      <c r="C65" s="42" t="s">
        <v>121</v>
      </c>
      <c r="D65" s="47" t="s">
        <v>122</v>
      </c>
      <c r="E65" s="49">
        <f>'прил3 ведомст'!F65</f>
        <v>18.8</v>
      </c>
      <c r="F65" s="49">
        <f>'прил3 ведомст'!G65</f>
        <v>18.8</v>
      </c>
      <c r="G65" s="31">
        <f t="shared" si="0"/>
        <v>0</v>
      </c>
    </row>
    <row r="66" spans="1:7">
      <c r="A66" s="45" t="s">
        <v>34</v>
      </c>
      <c r="B66" s="42" t="s">
        <v>35</v>
      </c>
      <c r="C66" s="42" t="s">
        <v>54</v>
      </c>
      <c r="D66" s="42"/>
      <c r="E66" s="42">
        <f>E67+E71+E73+E75</f>
        <v>3539</v>
      </c>
      <c r="F66" s="42">
        <f>F67+F71+F73+F75</f>
        <v>3385</v>
      </c>
      <c r="G66" s="31">
        <f t="shared" si="0"/>
        <v>-154</v>
      </c>
    </row>
    <row r="67" spans="1:7">
      <c r="A67" s="45" t="s">
        <v>94</v>
      </c>
      <c r="B67" s="42" t="s">
        <v>35</v>
      </c>
      <c r="C67" s="42" t="s">
        <v>95</v>
      </c>
      <c r="D67" s="42"/>
      <c r="E67" s="42">
        <v>492.5</v>
      </c>
      <c r="F67" s="42">
        <f>F68</f>
        <v>338.5</v>
      </c>
      <c r="G67" s="31">
        <f t="shared" si="0"/>
        <v>-154</v>
      </c>
    </row>
    <row r="68" spans="1:7" ht="47.25" customHeight="1">
      <c r="A68" s="45" t="s">
        <v>62</v>
      </c>
      <c r="B68" s="42" t="s">
        <v>35</v>
      </c>
      <c r="C68" s="42" t="s">
        <v>95</v>
      </c>
      <c r="D68" s="42">
        <v>200</v>
      </c>
      <c r="E68" s="42">
        <f>'прил3 ведомст'!F68</f>
        <v>338.5</v>
      </c>
      <c r="F68" s="42">
        <f>'прил3 ведомст'!G68</f>
        <v>338.5</v>
      </c>
      <c r="G68" s="31">
        <f t="shared" si="0"/>
        <v>0</v>
      </c>
    </row>
    <row r="69" spans="1:7" ht="13.5" hidden="1" customHeight="1" thickBot="1">
      <c r="A69" s="45" t="s">
        <v>96</v>
      </c>
      <c r="B69" s="42" t="s">
        <v>35</v>
      </c>
      <c r="C69" s="42" t="s">
        <v>97</v>
      </c>
      <c r="D69" s="42"/>
      <c r="E69" s="42">
        <v>0</v>
      </c>
      <c r="F69" s="32"/>
      <c r="G69" s="31">
        <f t="shared" si="0"/>
        <v>0</v>
      </c>
    </row>
    <row r="70" spans="1:7" hidden="1">
      <c r="A70" s="45" t="s">
        <v>98</v>
      </c>
      <c r="B70" s="42" t="s">
        <v>35</v>
      </c>
      <c r="C70" s="42" t="s">
        <v>97</v>
      </c>
      <c r="D70" s="42">
        <v>200</v>
      </c>
      <c r="E70" s="42">
        <v>0</v>
      </c>
      <c r="F70" s="32"/>
      <c r="G70" s="31">
        <f t="shared" si="0"/>
        <v>0</v>
      </c>
    </row>
    <row r="71" spans="1:7" ht="45">
      <c r="A71" s="45" t="s">
        <v>99</v>
      </c>
      <c r="B71" s="42" t="s">
        <v>35</v>
      </c>
      <c r="C71" s="42" t="s">
        <v>100</v>
      </c>
      <c r="D71" s="42"/>
      <c r="E71" s="42">
        <f>E72</f>
        <v>16.2</v>
      </c>
      <c r="F71" s="42">
        <f>F72</f>
        <v>16.2</v>
      </c>
      <c r="G71" s="31">
        <f t="shared" si="0"/>
        <v>0</v>
      </c>
    </row>
    <row r="72" spans="1:7" ht="45">
      <c r="A72" s="45" t="s">
        <v>62</v>
      </c>
      <c r="B72" s="42" t="s">
        <v>35</v>
      </c>
      <c r="C72" s="42" t="s">
        <v>100</v>
      </c>
      <c r="D72" s="42">
        <v>200</v>
      </c>
      <c r="E72" s="42">
        <f>'прил3 ведомст'!F72</f>
        <v>16.2</v>
      </c>
      <c r="F72" s="42">
        <f>'прил3 ведомст'!G72</f>
        <v>16.2</v>
      </c>
      <c r="G72" s="31">
        <f t="shared" si="0"/>
        <v>0</v>
      </c>
    </row>
    <row r="73" spans="1:7" ht="60">
      <c r="A73" s="45" t="s">
        <v>131</v>
      </c>
      <c r="B73" s="42" t="s">
        <v>35</v>
      </c>
      <c r="C73" s="42" t="s">
        <v>130</v>
      </c>
      <c r="D73" s="42"/>
      <c r="E73" s="42">
        <f>E74</f>
        <v>30.3</v>
      </c>
      <c r="F73" s="42">
        <f>F74</f>
        <v>30.3</v>
      </c>
      <c r="G73" s="31">
        <f t="shared" si="0"/>
        <v>0</v>
      </c>
    </row>
    <row r="74" spans="1:7" ht="45">
      <c r="A74" s="45" t="s">
        <v>62</v>
      </c>
      <c r="B74" s="42" t="s">
        <v>35</v>
      </c>
      <c r="C74" s="42" t="s">
        <v>130</v>
      </c>
      <c r="D74" s="42">
        <v>200</v>
      </c>
      <c r="E74" s="42">
        <f>'прил3 ведомст'!F74</f>
        <v>30.3</v>
      </c>
      <c r="F74" s="42">
        <f>'прил3 ведомст'!G74</f>
        <v>30.3</v>
      </c>
      <c r="G74" s="31">
        <f t="shared" si="0"/>
        <v>0</v>
      </c>
    </row>
    <row r="75" spans="1:7" ht="45">
      <c r="A75" s="45" t="s">
        <v>101</v>
      </c>
      <c r="B75" s="42" t="s">
        <v>35</v>
      </c>
      <c r="C75" s="42" t="s">
        <v>118</v>
      </c>
      <c r="D75" s="42"/>
      <c r="E75" s="42">
        <f>E76</f>
        <v>3000</v>
      </c>
      <c r="F75" s="42">
        <f>F76</f>
        <v>3000</v>
      </c>
      <c r="G75" s="31">
        <f t="shared" si="0"/>
        <v>0</v>
      </c>
    </row>
    <row r="76" spans="1:7" ht="30">
      <c r="A76" s="45" t="s">
        <v>102</v>
      </c>
      <c r="B76" s="42" t="s">
        <v>35</v>
      </c>
      <c r="C76" s="42" t="s">
        <v>118</v>
      </c>
      <c r="D76" s="42">
        <v>200</v>
      </c>
      <c r="E76" s="42">
        <f>'прил3 ведомст'!F76</f>
        <v>3000</v>
      </c>
      <c r="F76" s="42">
        <f>'прил3 ведомст'!G76</f>
        <v>3000</v>
      </c>
      <c r="G76" s="31">
        <f t="shared" si="0"/>
        <v>0</v>
      </c>
    </row>
    <row r="77" spans="1:7" ht="29.25">
      <c r="A77" s="43" t="s">
        <v>103</v>
      </c>
      <c r="B77" s="44" t="s">
        <v>37</v>
      </c>
      <c r="C77" s="44" t="s">
        <v>54</v>
      </c>
      <c r="D77" s="44"/>
      <c r="E77" s="50">
        <f>E78+E86</f>
        <v>1549.3</v>
      </c>
      <c r="F77" s="50">
        <f>F78+F86</f>
        <v>1519.9</v>
      </c>
      <c r="G77" s="29">
        <f t="shared" si="0"/>
        <v>-29.399999999999864</v>
      </c>
    </row>
    <row r="78" spans="1:7">
      <c r="A78" s="45" t="s">
        <v>38</v>
      </c>
      <c r="B78" s="42" t="s">
        <v>39</v>
      </c>
      <c r="C78" s="42" t="s">
        <v>54</v>
      </c>
      <c r="D78" s="42"/>
      <c r="E78" s="48">
        <f>E79+E83+E84</f>
        <v>1429.8</v>
      </c>
      <c r="F78" s="48">
        <f>F79+F83+F84</f>
        <v>1414.2</v>
      </c>
      <c r="G78" s="31">
        <f t="shared" si="0"/>
        <v>-15.599999999999909</v>
      </c>
    </row>
    <row r="79" spans="1:7">
      <c r="A79" s="45" t="s">
        <v>104</v>
      </c>
      <c r="B79" s="42" t="s">
        <v>39</v>
      </c>
      <c r="C79" s="42" t="s">
        <v>105</v>
      </c>
      <c r="D79" s="42"/>
      <c r="E79" s="48">
        <f>SUM(E80:E81)</f>
        <v>875.8</v>
      </c>
      <c r="F79" s="48">
        <f>SUM(F80:F81)</f>
        <v>860.2</v>
      </c>
      <c r="G79" s="31">
        <f t="shared" si="0"/>
        <v>-15.599999999999909</v>
      </c>
    </row>
    <row r="80" spans="1:7" ht="45">
      <c r="A80" s="45" t="s">
        <v>62</v>
      </c>
      <c r="B80" s="42" t="s">
        <v>39</v>
      </c>
      <c r="C80" s="42" t="s">
        <v>105</v>
      </c>
      <c r="D80" s="42">
        <v>200</v>
      </c>
      <c r="E80" s="42">
        <f>'прил3 ведомст'!F80</f>
        <v>847.8</v>
      </c>
      <c r="F80" s="42">
        <f>'прил3 ведомст'!G80</f>
        <v>832.2</v>
      </c>
      <c r="G80" s="31">
        <f t="shared" si="0"/>
        <v>-15.599999999999909</v>
      </c>
    </row>
    <row r="81" spans="1:7" ht="30">
      <c r="A81" s="45" t="s">
        <v>63</v>
      </c>
      <c r="B81" s="42" t="s">
        <v>39</v>
      </c>
      <c r="C81" s="42" t="s">
        <v>105</v>
      </c>
      <c r="D81" s="42">
        <v>850</v>
      </c>
      <c r="E81" s="42">
        <f>'прил3 ведомст'!F81</f>
        <v>28</v>
      </c>
      <c r="F81" s="42">
        <f>'прил3 ведомст'!G81</f>
        <v>28</v>
      </c>
      <c r="G81" s="31">
        <f t="shared" si="0"/>
        <v>0</v>
      </c>
    </row>
    <row r="82" spans="1:7" ht="75">
      <c r="A82" s="45" t="s">
        <v>138</v>
      </c>
      <c r="B82" s="42" t="s">
        <v>39</v>
      </c>
      <c r="C82" s="42" t="s">
        <v>106</v>
      </c>
      <c r="D82" s="42"/>
      <c r="E82" s="42">
        <f>E83</f>
        <v>513.70000000000005</v>
      </c>
      <c r="F82" s="42">
        <f>F83</f>
        <v>513.70000000000005</v>
      </c>
      <c r="G82" s="31">
        <f t="shared" si="0"/>
        <v>0</v>
      </c>
    </row>
    <row r="83" spans="1:7" ht="45">
      <c r="A83" s="45" t="s">
        <v>62</v>
      </c>
      <c r="B83" s="42" t="s">
        <v>39</v>
      </c>
      <c r="C83" s="42" t="s">
        <v>106</v>
      </c>
      <c r="D83" s="42">
        <v>200</v>
      </c>
      <c r="E83" s="42">
        <f>'прил3 ведомст'!F83</f>
        <v>513.70000000000005</v>
      </c>
      <c r="F83" s="42">
        <f>'прил3 ведомст'!G83</f>
        <v>513.70000000000005</v>
      </c>
      <c r="G83" s="31">
        <f t="shared" si="0"/>
        <v>0</v>
      </c>
    </row>
    <row r="84" spans="1:7" ht="30">
      <c r="A84" s="45" t="s">
        <v>107</v>
      </c>
      <c r="B84" s="42" t="s">
        <v>39</v>
      </c>
      <c r="C84" s="42" t="s">
        <v>116</v>
      </c>
      <c r="D84" s="42"/>
      <c r="E84" s="42">
        <v>40.299999999999997</v>
      </c>
      <c r="F84" s="42">
        <v>40.299999999999997</v>
      </c>
      <c r="G84" s="31">
        <f t="shared" si="0"/>
        <v>0</v>
      </c>
    </row>
    <row r="85" spans="1:7" ht="45">
      <c r="A85" s="45" t="s">
        <v>62</v>
      </c>
      <c r="B85" s="42" t="s">
        <v>39</v>
      </c>
      <c r="C85" s="42" t="s">
        <v>117</v>
      </c>
      <c r="D85" s="42">
        <v>200</v>
      </c>
      <c r="E85" s="42">
        <f>'прил3 ведомст'!F85</f>
        <v>40.299999999999997</v>
      </c>
      <c r="F85" s="42">
        <f>'прил3 ведомст'!G85</f>
        <v>40.299999999999997</v>
      </c>
      <c r="G85" s="31">
        <f t="shared" ref="G85:G95" si="3">F85-E85</f>
        <v>0</v>
      </c>
    </row>
    <row r="86" spans="1:7" ht="30">
      <c r="A86" s="45" t="s">
        <v>40</v>
      </c>
      <c r="B86" s="42" t="s">
        <v>41</v>
      </c>
      <c r="C86" s="42" t="s">
        <v>54</v>
      </c>
      <c r="D86" s="42"/>
      <c r="E86" s="42">
        <f>E87+E89</f>
        <v>119.5</v>
      </c>
      <c r="F86" s="42">
        <f>F87+F89</f>
        <v>105.7</v>
      </c>
      <c r="G86" s="31">
        <f t="shared" si="3"/>
        <v>-13.799999999999997</v>
      </c>
    </row>
    <row r="87" spans="1:7" ht="30">
      <c r="A87" s="45" t="s">
        <v>109</v>
      </c>
      <c r="B87" s="42" t="s">
        <v>41</v>
      </c>
      <c r="C87" s="42" t="s">
        <v>110</v>
      </c>
      <c r="D87" s="42"/>
      <c r="E87" s="42">
        <f>E88</f>
        <v>4</v>
      </c>
      <c r="F87" s="42">
        <f>F88</f>
        <v>4</v>
      </c>
      <c r="G87" s="31">
        <f t="shared" si="3"/>
        <v>0</v>
      </c>
    </row>
    <row r="88" spans="1:7" ht="45">
      <c r="A88" s="45" t="s">
        <v>62</v>
      </c>
      <c r="B88" s="42" t="s">
        <v>41</v>
      </c>
      <c r="C88" s="42" t="s">
        <v>110</v>
      </c>
      <c r="D88" s="42">
        <v>200</v>
      </c>
      <c r="E88" s="42">
        <f>'прил3 ведомст'!F88</f>
        <v>4</v>
      </c>
      <c r="F88" s="42">
        <f>'прил3 ведомст'!G88</f>
        <v>4</v>
      </c>
      <c r="G88" s="31">
        <f t="shared" si="3"/>
        <v>0</v>
      </c>
    </row>
    <row r="89" spans="1:7" ht="30">
      <c r="A89" s="45" t="s">
        <v>109</v>
      </c>
      <c r="B89" s="42" t="s">
        <v>41</v>
      </c>
      <c r="C89" s="42" t="s">
        <v>135</v>
      </c>
      <c r="D89" s="42"/>
      <c r="E89" s="42">
        <f>E90</f>
        <v>115.5</v>
      </c>
      <c r="F89" s="42">
        <f>F90</f>
        <v>101.7</v>
      </c>
      <c r="G89" s="31">
        <f t="shared" si="3"/>
        <v>-13.799999999999997</v>
      </c>
    </row>
    <row r="90" spans="1:7" ht="45">
      <c r="A90" s="45" t="s">
        <v>62</v>
      </c>
      <c r="B90" s="42" t="s">
        <v>41</v>
      </c>
      <c r="C90" s="42" t="s">
        <v>135</v>
      </c>
      <c r="D90" s="42">
        <v>200</v>
      </c>
      <c r="E90" s="42">
        <f>'прил3 ведомст'!F90</f>
        <v>115.5</v>
      </c>
      <c r="F90" s="42">
        <f>'прил3 ведомст'!G90</f>
        <v>101.7</v>
      </c>
      <c r="G90" s="31">
        <f t="shared" si="3"/>
        <v>-13.799999999999997</v>
      </c>
    </row>
    <row r="91" spans="1:7" ht="29.25">
      <c r="A91" s="43" t="s">
        <v>111</v>
      </c>
      <c r="B91" s="44" t="s">
        <v>43</v>
      </c>
      <c r="C91" s="44" t="s">
        <v>54</v>
      </c>
      <c r="D91" s="44"/>
      <c r="E91" s="44">
        <v>109.4</v>
      </c>
      <c r="F91" s="44">
        <v>109.4</v>
      </c>
      <c r="G91" s="29">
        <f t="shared" si="3"/>
        <v>0</v>
      </c>
    </row>
    <row r="92" spans="1:7">
      <c r="A92" s="45" t="s">
        <v>44</v>
      </c>
      <c r="B92" s="42" t="s">
        <v>45</v>
      </c>
      <c r="C92" s="42" t="s">
        <v>54</v>
      </c>
      <c r="D92" s="42"/>
      <c r="E92" s="42">
        <v>109.4</v>
      </c>
      <c r="F92" s="42">
        <v>109.4</v>
      </c>
      <c r="G92" s="31">
        <f t="shared" si="3"/>
        <v>0</v>
      </c>
    </row>
    <row r="93" spans="1:7">
      <c r="A93" s="45" t="s">
        <v>112</v>
      </c>
      <c r="B93" s="42" t="s">
        <v>45</v>
      </c>
      <c r="C93" s="42" t="s">
        <v>113</v>
      </c>
      <c r="D93" s="42"/>
      <c r="E93" s="42">
        <v>109.4</v>
      </c>
      <c r="F93" s="42">
        <v>109.4</v>
      </c>
      <c r="G93" s="31">
        <f t="shared" si="3"/>
        <v>0</v>
      </c>
    </row>
    <row r="94" spans="1:7" ht="30">
      <c r="A94" s="45" t="s">
        <v>114</v>
      </c>
      <c r="B94" s="42" t="s">
        <v>45</v>
      </c>
      <c r="C94" s="42" t="s">
        <v>113</v>
      </c>
      <c r="D94" s="42">
        <v>300</v>
      </c>
      <c r="E94" s="42">
        <f>'прил3 ведомст'!F94</f>
        <v>109.4</v>
      </c>
      <c r="F94" s="42">
        <f>'прил3 ведомст'!G94</f>
        <v>109.4</v>
      </c>
      <c r="G94" s="31">
        <f t="shared" si="3"/>
        <v>0</v>
      </c>
    </row>
    <row r="95" spans="1:7" ht="15.75" thickBot="1">
      <c r="A95" s="154" t="s">
        <v>46</v>
      </c>
      <c r="B95" s="155"/>
      <c r="C95" s="155"/>
      <c r="D95" s="156"/>
      <c r="E95" s="53">
        <f>E9+E39+E44+E50+E61+E77+E91</f>
        <v>13776.499999999998</v>
      </c>
      <c r="F95" s="53">
        <f>F9+F39+F44+F50+F61+F77+F91</f>
        <v>13420.3</v>
      </c>
      <c r="G95" s="37">
        <f t="shared" si="3"/>
        <v>-356.19999999999891</v>
      </c>
    </row>
  </sheetData>
  <mergeCells count="3">
    <mergeCell ref="A5:E5"/>
    <mergeCell ref="A95:D95"/>
    <mergeCell ref="C1:G4"/>
  </mergeCells>
  <pageMargins left="0.39370078740157483" right="7.874015748031496E-2" top="0.39370078740157483" bottom="0.19685039370078741" header="0.31496062992125984" footer="0.31496062992125984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42"/>
  <sheetViews>
    <sheetView tabSelected="1" showRuler="0" topLeftCell="B1" zoomScaleNormal="100" workbookViewId="0">
      <selection activeCell="E12" sqref="E12"/>
    </sheetView>
  </sheetViews>
  <sheetFormatPr defaultRowHeight="18.75" customHeight="1"/>
  <cols>
    <col min="1" max="1" width="21.42578125" style="121" hidden="1" customWidth="1"/>
    <col min="2" max="2" width="31" style="121" customWidth="1"/>
    <col min="3" max="3" width="28.28515625" style="121" customWidth="1"/>
    <col min="4" max="4" width="13.5703125" style="121" customWidth="1"/>
    <col min="5" max="5" width="13.42578125" style="123" customWidth="1"/>
    <col min="6" max="11" width="9.140625" style="123" customWidth="1"/>
    <col min="12" max="256" width="9.140625" style="123"/>
    <col min="257" max="257" width="0" style="123" hidden="1" customWidth="1"/>
    <col min="258" max="258" width="32" style="123" customWidth="1"/>
    <col min="259" max="259" width="36.5703125" style="123" customWidth="1"/>
    <col min="260" max="260" width="16" style="123" customWidth="1"/>
    <col min="261" max="267" width="9.140625" style="123" customWidth="1"/>
    <col min="268" max="512" width="9.140625" style="123"/>
    <col min="513" max="513" width="0" style="123" hidden="1" customWidth="1"/>
    <col min="514" max="514" width="32" style="123" customWidth="1"/>
    <col min="515" max="515" width="36.5703125" style="123" customWidth="1"/>
    <col min="516" max="516" width="16" style="123" customWidth="1"/>
    <col min="517" max="523" width="9.140625" style="123" customWidth="1"/>
    <col min="524" max="768" width="9.140625" style="123"/>
    <col min="769" max="769" width="0" style="123" hidden="1" customWidth="1"/>
    <col min="770" max="770" width="32" style="123" customWidth="1"/>
    <col min="771" max="771" width="36.5703125" style="123" customWidth="1"/>
    <col min="772" max="772" width="16" style="123" customWidth="1"/>
    <col min="773" max="779" width="9.140625" style="123" customWidth="1"/>
    <col min="780" max="1024" width="9.140625" style="123"/>
    <col min="1025" max="1025" width="0" style="123" hidden="1" customWidth="1"/>
    <col min="1026" max="1026" width="32" style="123" customWidth="1"/>
    <col min="1027" max="1027" width="36.5703125" style="123" customWidth="1"/>
    <col min="1028" max="1028" width="16" style="123" customWidth="1"/>
    <col min="1029" max="1035" width="9.140625" style="123" customWidth="1"/>
    <col min="1036" max="1280" width="9.140625" style="123"/>
    <col min="1281" max="1281" width="0" style="123" hidden="1" customWidth="1"/>
    <col min="1282" max="1282" width="32" style="123" customWidth="1"/>
    <col min="1283" max="1283" width="36.5703125" style="123" customWidth="1"/>
    <col min="1284" max="1284" width="16" style="123" customWidth="1"/>
    <col min="1285" max="1291" width="9.140625" style="123" customWidth="1"/>
    <col min="1292" max="1536" width="9.140625" style="123"/>
    <col min="1537" max="1537" width="0" style="123" hidden="1" customWidth="1"/>
    <col min="1538" max="1538" width="32" style="123" customWidth="1"/>
    <col min="1539" max="1539" width="36.5703125" style="123" customWidth="1"/>
    <col min="1540" max="1540" width="16" style="123" customWidth="1"/>
    <col min="1541" max="1547" width="9.140625" style="123" customWidth="1"/>
    <col min="1548" max="1792" width="9.140625" style="123"/>
    <col min="1793" max="1793" width="0" style="123" hidden="1" customWidth="1"/>
    <col min="1794" max="1794" width="32" style="123" customWidth="1"/>
    <col min="1795" max="1795" width="36.5703125" style="123" customWidth="1"/>
    <col min="1796" max="1796" width="16" style="123" customWidth="1"/>
    <col min="1797" max="1803" width="9.140625" style="123" customWidth="1"/>
    <col min="1804" max="2048" width="9.140625" style="123"/>
    <col min="2049" max="2049" width="0" style="123" hidden="1" customWidth="1"/>
    <col min="2050" max="2050" width="32" style="123" customWidth="1"/>
    <col min="2051" max="2051" width="36.5703125" style="123" customWidth="1"/>
    <col min="2052" max="2052" width="16" style="123" customWidth="1"/>
    <col min="2053" max="2059" width="9.140625" style="123" customWidth="1"/>
    <col min="2060" max="2304" width="9.140625" style="123"/>
    <col min="2305" max="2305" width="0" style="123" hidden="1" customWidth="1"/>
    <col min="2306" max="2306" width="32" style="123" customWidth="1"/>
    <col min="2307" max="2307" width="36.5703125" style="123" customWidth="1"/>
    <col min="2308" max="2308" width="16" style="123" customWidth="1"/>
    <col min="2309" max="2315" width="9.140625" style="123" customWidth="1"/>
    <col min="2316" max="2560" width="9.140625" style="123"/>
    <col min="2561" max="2561" width="0" style="123" hidden="1" customWidth="1"/>
    <col min="2562" max="2562" width="32" style="123" customWidth="1"/>
    <col min="2563" max="2563" width="36.5703125" style="123" customWidth="1"/>
    <col min="2564" max="2564" width="16" style="123" customWidth="1"/>
    <col min="2565" max="2571" width="9.140625" style="123" customWidth="1"/>
    <col min="2572" max="2816" width="9.140625" style="123"/>
    <col min="2817" max="2817" width="0" style="123" hidden="1" customWidth="1"/>
    <col min="2818" max="2818" width="32" style="123" customWidth="1"/>
    <col min="2819" max="2819" width="36.5703125" style="123" customWidth="1"/>
    <col min="2820" max="2820" width="16" style="123" customWidth="1"/>
    <col min="2821" max="2827" width="9.140625" style="123" customWidth="1"/>
    <col min="2828" max="3072" width="9.140625" style="123"/>
    <col min="3073" max="3073" width="0" style="123" hidden="1" customWidth="1"/>
    <col min="3074" max="3074" width="32" style="123" customWidth="1"/>
    <col min="3075" max="3075" width="36.5703125" style="123" customWidth="1"/>
    <col min="3076" max="3076" width="16" style="123" customWidth="1"/>
    <col min="3077" max="3083" width="9.140625" style="123" customWidth="1"/>
    <col min="3084" max="3328" width="9.140625" style="123"/>
    <col min="3329" max="3329" width="0" style="123" hidden="1" customWidth="1"/>
    <col min="3330" max="3330" width="32" style="123" customWidth="1"/>
    <col min="3331" max="3331" width="36.5703125" style="123" customWidth="1"/>
    <col min="3332" max="3332" width="16" style="123" customWidth="1"/>
    <col min="3333" max="3339" width="9.140625" style="123" customWidth="1"/>
    <col min="3340" max="3584" width="9.140625" style="123"/>
    <col min="3585" max="3585" width="0" style="123" hidden="1" customWidth="1"/>
    <col min="3586" max="3586" width="32" style="123" customWidth="1"/>
    <col min="3587" max="3587" width="36.5703125" style="123" customWidth="1"/>
    <col min="3588" max="3588" width="16" style="123" customWidth="1"/>
    <col min="3589" max="3595" width="9.140625" style="123" customWidth="1"/>
    <col min="3596" max="3840" width="9.140625" style="123"/>
    <col min="3841" max="3841" width="0" style="123" hidden="1" customWidth="1"/>
    <col min="3842" max="3842" width="32" style="123" customWidth="1"/>
    <col min="3843" max="3843" width="36.5703125" style="123" customWidth="1"/>
    <col min="3844" max="3844" width="16" style="123" customWidth="1"/>
    <col min="3845" max="3851" width="9.140625" style="123" customWidth="1"/>
    <col min="3852" max="4096" width="9.140625" style="123"/>
    <col min="4097" max="4097" width="0" style="123" hidden="1" customWidth="1"/>
    <col min="4098" max="4098" width="32" style="123" customWidth="1"/>
    <col min="4099" max="4099" width="36.5703125" style="123" customWidth="1"/>
    <col min="4100" max="4100" width="16" style="123" customWidth="1"/>
    <col min="4101" max="4107" width="9.140625" style="123" customWidth="1"/>
    <col min="4108" max="4352" width="9.140625" style="123"/>
    <col min="4353" max="4353" width="0" style="123" hidden="1" customWidth="1"/>
    <col min="4354" max="4354" width="32" style="123" customWidth="1"/>
    <col min="4355" max="4355" width="36.5703125" style="123" customWidth="1"/>
    <col min="4356" max="4356" width="16" style="123" customWidth="1"/>
    <col min="4357" max="4363" width="9.140625" style="123" customWidth="1"/>
    <col min="4364" max="4608" width="9.140625" style="123"/>
    <col min="4609" max="4609" width="0" style="123" hidden="1" customWidth="1"/>
    <col min="4610" max="4610" width="32" style="123" customWidth="1"/>
    <col min="4611" max="4611" width="36.5703125" style="123" customWidth="1"/>
    <col min="4612" max="4612" width="16" style="123" customWidth="1"/>
    <col min="4613" max="4619" width="9.140625" style="123" customWidth="1"/>
    <col min="4620" max="4864" width="9.140625" style="123"/>
    <col min="4865" max="4865" width="0" style="123" hidden="1" customWidth="1"/>
    <col min="4866" max="4866" width="32" style="123" customWidth="1"/>
    <col min="4867" max="4867" width="36.5703125" style="123" customWidth="1"/>
    <col min="4868" max="4868" width="16" style="123" customWidth="1"/>
    <col min="4869" max="4875" width="9.140625" style="123" customWidth="1"/>
    <col min="4876" max="5120" width="9.140625" style="123"/>
    <col min="5121" max="5121" width="0" style="123" hidden="1" customWidth="1"/>
    <col min="5122" max="5122" width="32" style="123" customWidth="1"/>
    <col min="5123" max="5123" width="36.5703125" style="123" customWidth="1"/>
    <col min="5124" max="5124" width="16" style="123" customWidth="1"/>
    <col min="5125" max="5131" width="9.140625" style="123" customWidth="1"/>
    <col min="5132" max="5376" width="9.140625" style="123"/>
    <col min="5377" max="5377" width="0" style="123" hidden="1" customWidth="1"/>
    <col min="5378" max="5378" width="32" style="123" customWidth="1"/>
    <col min="5379" max="5379" width="36.5703125" style="123" customWidth="1"/>
    <col min="5380" max="5380" width="16" style="123" customWidth="1"/>
    <col min="5381" max="5387" width="9.140625" style="123" customWidth="1"/>
    <col min="5388" max="5632" width="9.140625" style="123"/>
    <col min="5633" max="5633" width="0" style="123" hidden="1" customWidth="1"/>
    <col min="5634" max="5634" width="32" style="123" customWidth="1"/>
    <col min="5635" max="5635" width="36.5703125" style="123" customWidth="1"/>
    <col min="5636" max="5636" width="16" style="123" customWidth="1"/>
    <col min="5637" max="5643" width="9.140625" style="123" customWidth="1"/>
    <col min="5644" max="5888" width="9.140625" style="123"/>
    <col min="5889" max="5889" width="0" style="123" hidden="1" customWidth="1"/>
    <col min="5890" max="5890" width="32" style="123" customWidth="1"/>
    <col min="5891" max="5891" width="36.5703125" style="123" customWidth="1"/>
    <col min="5892" max="5892" width="16" style="123" customWidth="1"/>
    <col min="5893" max="5899" width="9.140625" style="123" customWidth="1"/>
    <col min="5900" max="6144" width="9.140625" style="123"/>
    <col min="6145" max="6145" width="0" style="123" hidden="1" customWidth="1"/>
    <col min="6146" max="6146" width="32" style="123" customWidth="1"/>
    <col min="6147" max="6147" width="36.5703125" style="123" customWidth="1"/>
    <col min="6148" max="6148" width="16" style="123" customWidth="1"/>
    <col min="6149" max="6155" width="9.140625" style="123" customWidth="1"/>
    <col min="6156" max="6400" width="9.140625" style="123"/>
    <col min="6401" max="6401" width="0" style="123" hidden="1" customWidth="1"/>
    <col min="6402" max="6402" width="32" style="123" customWidth="1"/>
    <col min="6403" max="6403" width="36.5703125" style="123" customWidth="1"/>
    <col min="6404" max="6404" width="16" style="123" customWidth="1"/>
    <col min="6405" max="6411" width="9.140625" style="123" customWidth="1"/>
    <col min="6412" max="6656" width="9.140625" style="123"/>
    <col min="6657" max="6657" width="0" style="123" hidden="1" customWidth="1"/>
    <col min="6658" max="6658" width="32" style="123" customWidth="1"/>
    <col min="6659" max="6659" width="36.5703125" style="123" customWidth="1"/>
    <col min="6660" max="6660" width="16" style="123" customWidth="1"/>
    <col min="6661" max="6667" width="9.140625" style="123" customWidth="1"/>
    <col min="6668" max="6912" width="9.140625" style="123"/>
    <col min="6913" max="6913" width="0" style="123" hidden="1" customWidth="1"/>
    <col min="6914" max="6914" width="32" style="123" customWidth="1"/>
    <col min="6915" max="6915" width="36.5703125" style="123" customWidth="1"/>
    <col min="6916" max="6916" width="16" style="123" customWidth="1"/>
    <col min="6917" max="6923" width="9.140625" style="123" customWidth="1"/>
    <col min="6924" max="7168" width="9.140625" style="123"/>
    <col min="7169" max="7169" width="0" style="123" hidden="1" customWidth="1"/>
    <col min="7170" max="7170" width="32" style="123" customWidth="1"/>
    <col min="7171" max="7171" width="36.5703125" style="123" customWidth="1"/>
    <col min="7172" max="7172" width="16" style="123" customWidth="1"/>
    <col min="7173" max="7179" width="9.140625" style="123" customWidth="1"/>
    <col min="7180" max="7424" width="9.140625" style="123"/>
    <col min="7425" max="7425" width="0" style="123" hidden="1" customWidth="1"/>
    <col min="7426" max="7426" width="32" style="123" customWidth="1"/>
    <col min="7427" max="7427" width="36.5703125" style="123" customWidth="1"/>
    <col min="7428" max="7428" width="16" style="123" customWidth="1"/>
    <col min="7429" max="7435" width="9.140625" style="123" customWidth="1"/>
    <col min="7436" max="7680" width="9.140625" style="123"/>
    <col min="7681" max="7681" width="0" style="123" hidden="1" customWidth="1"/>
    <col min="7682" max="7682" width="32" style="123" customWidth="1"/>
    <col min="7683" max="7683" width="36.5703125" style="123" customWidth="1"/>
    <col min="7684" max="7684" width="16" style="123" customWidth="1"/>
    <col min="7685" max="7691" width="9.140625" style="123" customWidth="1"/>
    <col min="7692" max="7936" width="9.140625" style="123"/>
    <col min="7937" max="7937" width="0" style="123" hidden="1" customWidth="1"/>
    <col min="7938" max="7938" width="32" style="123" customWidth="1"/>
    <col min="7939" max="7939" width="36.5703125" style="123" customWidth="1"/>
    <col min="7940" max="7940" width="16" style="123" customWidth="1"/>
    <col min="7941" max="7947" width="9.140625" style="123" customWidth="1"/>
    <col min="7948" max="8192" width="9.140625" style="123"/>
    <col min="8193" max="8193" width="0" style="123" hidden="1" customWidth="1"/>
    <col min="8194" max="8194" width="32" style="123" customWidth="1"/>
    <col min="8195" max="8195" width="36.5703125" style="123" customWidth="1"/>
    <col min="8196" max="8196" width="16" style="123" customWidth="1"/>
    <col min="8197" max="8203" width="9.140625" style="123" customWidth="1"/>
    <col min="8204" max="8448" width="9.140625" style="123"/>
    <col min="8449" max="8449" width="0" style="123" hidden="1" customWidth="1"/>
    <col min="8450" max="8450" width="32" style="123" customWidth="1"/>
    <col min="8451" max="8451" width="36.5703125" style="123" customWidth="1"/>
    <col min="8452" max="8452" width="16" style="123" customWidth="1"/>
    <col min="8453" max="8459" width="9.140625" style="123" customWidth="1"/>
    <col min="8460" max="8704" width="9.140625" style="123"/>
    <col min="8705" max="8705" width="0" style="123" hidden="1" customWidth="1"/>
    <col min="8706" max="8706" width="32" style="123" customWidth="1"/>
    <col min="8707" max="8707" width="36.5703125" style="123" customWidth="1"/>
    <col min="8708" max="8708" width="16" style="123" customWidth="1"/>
    <col min="8709" max="8715" width="9.140625" style="123" customWidth="1"/>
    <col min="8716" max="8960" width="9.140625" style="123"/>
    <col min="8961" max="8961" width="0" style="123" hidden="1" customWidth="1"/>
    <col min="8962" max="8962" width="32" style="123" customWidth="1"/>
    <col min="8963" max="8963" width="36.5703125" style="123" customWidth="1"/>
    <col min="8964" max="8964" width="16" style="123" customWidth="1"/>
    <col min="8965" max="8971" width="9.140625" style="123" customWidth="1"/>
    <col min="8972" max="9216" width="9.140625" style="123"/>
    <col min="9217" max="9217" width="0" style="123" hidden="1" customWidth="1"/>
    <col min="9218" max="9218" width="32" style="123" customWidth="1"/>
    <col min="9219" max="9219" width="36.5703125" style="123" customWidth="1"/>
    <col min="9220" max="9220" width="16" style="123" customWidth="1"/>
    <col min="9221" max="9227" width="9.140625" style="123" customWidth="1"/>
    <col min="9228" max="9472" width="9.140625" style="123"/>
    <col min="9473" max="9473" width="0" style="123" hidden="1" customWidth="1"/>
    <col min="9474" max="9474" width="32" style="123" customWidth="1"/>
    <col min="9475" max="9475" width="36.5703125" style="123" customWidth="1"/>
    <col min="9476" max="9476" width="16" style="123" customWidth="1"/>
    <col min="9477" max="9483" width="9.140625" style="123" customWidth="1"/>
    <col min="9484" max="9728" width="9.140625" style="123"/>
    <col min="9729" max="9729" width="0" style="123" hidden="1" customWidth="1"/>
    <col min="9730" max="9730" width="32" style="123" customWidth="1"/>
    <col min="9731" max="9731" width="36.5703125" style="123" customWidth="1"/>
    <col min="9732" max="9732" width="16" style="123" customWidth="1"/>
    <col min="9733" max="9739" width="9.140625" style="123" customWidth="1"/>
    <col min="9740" max="9984" width="9.140625" style="123"/>
    <col min="9985" max="9985" width="0" style="123" hidden="1" customWidth="1"/>
    <col min="9986" max="9986" width="32" style="123" customWidth="1"/>
    <col min="9987" max="9987" width="36.5703125" style="123" customWidth="1"/>
    <col min="9988" max="9988" width="16" style="123" customWidth="1"/>
    <col min="9989" max="9995" width="9.140625" style="123" customWidth="1"/>
    <col min="9996" max="10240" width="9.140625" style="123"/>
    <col min="10241" max="10241" width="0" style="123" hidden="1" customWidth="1"/>
    <col min="10242" max="10242" width="32" style="123" customWidth="1"/>
    <col min="10243" max="10243" width="36.5703125" style="123" customWidth="1"/>
    <col min="10244" max="10244" width="16" style="123" customWidth="1"/>
    <col min="10245" max="10251" width="9.140625" style="123" customWidth="1"/>
    <col min="10252" max="10496" width="9.140625" style="123"/>
    <col min="10497" max="10497" width="0" style="123" hidden="1" customWidth="1"/>
    <col min="10498" max="10498" width="32" style="123" customWidth="1"/>
    <col min="10499" max="10499" width="36.5703125" style="123" customWidth="1"/>
    <col min="10500" max="10500" width="16" style="123" customWidth="1"/>
    <col min="10501" max="10507" width="9.140625" style="123" customWidth="1"/>
    <col min="10508" max="10752" width="9.140625" style="123"/>
    <col min="10753" max="10753" width="0" style="123" hidden="1" customWidth="1"/>
    <col min="10754" max="10754" width="32" style="123" customWidth="1"/>
    <col min="10755" max="10755" width="36.5703125" style="123" customWidth="1"/>
    <col min="10756" max="10756" width="16" style="123" customWidth="1"/>
    <col min="10757" max="10763" width="9.140625" style="123" customWidth="1"/>
    <col min="10764" max="11008" width="9.140625" style="123"/>
    <col min="11009" max="11009" width="0" style="123" hidden="1" customWidth="1"/>
    <col min="11010" max="11010" width="32" style="123" customWidth="1"/>
    <col min="11011" max="11011" width="36.5703125" style="123" customWidth="1"/>
    <col min="11012" max="11012" width="16" style="123" customWidth="1"/>
    <col min="11013" max="11019" width="9.140625" style="123" customWidth="1"/>
    <col min="11020" max="11264" width="9.140625" style="123"/>
    <col min="11265" max="11265" width="0" style="123" hidden="1" customWidth="1"/>
    <col min="11266" max="11266" width="32" style="123" customWidth="1"/>
    <col min="11267" max="11267" width="36.5703125" style="123" customWidth="1"/>
    <col min="11268" max="11268" width="16" style="123" customWidth="1"/>
    <col min="11269" max="11275" width="9.140625" style="123" customWidth="1"/>
    <col min="11276" max="11520" width="9.140625" style="123"/>
    <col min="11521" max="11521" width="0" style="123" hidden="1" customWidth="1"/>
    <col min="11522" max="11522" width="32" style="123" customWidth="1"/>
    <col min="11523" max="11523" width="36.5703125" style="123" customWidth="1"/>
    <col min="11524" max="11524" width="16" style="123" customWidth="1"/>
    <col min="11525" max="11531" width="9.140625" style="123" customWidth="1"/>
    <col min="11532" max="11776" width="9.140625" style="123"/>
    <col min="11777" max="11777" width="0" style="123" hidden="1" customWidth="1"/>
    <col min="11778" max="11778" width="32" style="123" customWidth="1"/>
    <col min="11779" max="11779" width="36.5703125" style="123" customWidth="1"/>
    <col min="11780" max="11780" width="16" style="123" customWidth="1"/>
    <col min="11781" max="11787" width="9.140625" style="123" customWidth="1"/>
    <col min="11788" max="12032" width="9.140625" style="123"/>
    <col min="12033" max="12033" width="0" style="123" hidden="1" customWidth="1"/>
    <col min="12034" max="12034" width="32" style="123" customWidth="1"/>
    <col min="12035" max="12035" width="36.5703125" style="123" customWidth="1"/>
    <col min="12036" max="12036" width="16" style="123" customWidth="1"/>
    <col min="12037" max="12043" width="9.140625" style="123" customWidth="1"/>
    <col min="12044" max="12288" width="9.140625" style="123"/>
    <col min="12289" max="12289" width="0" style="123" hidden="1" customWidth="1"/>
    <col min="12290" max="12290" width="32" style="123" customWidth="1"/>
    <col min="12291" max="12291" width="36.5703125" style="123" customWidth="1"/>
    <col min="12292" max="12292" width="16" style="123" customWidth="1"/>
    <col min="12293" max="12299" width="9.140625" style="123" customWidth="1"/>
    <col min="12300" max="12544" width="9.140625" style="123"/>
    <col min="12545" max="12545" width="0" style="123" hidden="1" customWidth="1"/>
    <col min="12546" max="12546" width="32" style="123" customWidth="1"/>
    <col min="12547" max="12547" width="36.5703125" style="123" customWidth="1"/>
    <col min="12548" max="12548" width="16" style="123" customWidth="1"/>
    <col min="12549" max="12555" width="9.140625" style="123" customWidth="1"/>
    <col min="12556" max="12800" width="9.140625" style="123"/>
    <col min="12801" max="12801" width="0" style="123" hidden="1" customWidth="1"/>
    <col min="12802" max="12802" width="32" style="123" customWidth="1"/>
    <col min="12803" max="12803" width="36.5703125" style="123" customWidth="1"/>
    <col min="12804" max="12804" width="16" style="123" customWidth="1"/>
    <col min="12805" max="12811" width="9.140625" style="123" customWidth="1"/>
    <col min="12812" max="13056" width="9.140625" style="123"/>
    <col min="13057" max="13057" width="0" style="123" hidden="1" customWidth="1"/>
    <col min="13058" max="13058" width="32" style="123" customWidth="1"/>
    <col min="13059" max="13059" width="36.5703125" style="123" customWidth="1"/>
    <col min="13060" max="13060" width="16" style="123" customWidth="1"/>
    <col min="13061" max="13067" width="9.140625" style="123" customWidth="1"/>
    <col min="13068" max="13312" width="9.140625" style="123"/>
    <col min="13313" max="13313" width="0" style="123" hidden="1" customWidth="1"/>
    <col min="13314" max="13314" width="32" style="123" customWidth="1"/>
    <col min="13315" max="13315" width="36.5703125" style="123" customWidth="1"/>
    <col min="13316" max="13316" width="16" style="123" customWidth="1"/>
    <col min="13317" max="13323" width="9.140625" style="123" customWidth="1"/>
    <col min="13324" max="13568" width="9.140625" style="123"/>
    <col min="13569" max="13569" width="0" style="123" hidden="1" customWidth="1"/>
    <col min="13570" max="13570" width="32" style="123" customWidth="1"/>
    <col min="13571" max="13571" width="36.5703125" style="123" customWidth="1"/>
    <col min="13572" max="13572" width="16" style="123" customWidth="1"/>
    <col min="13573" max="13579" width="9.140625" style="123" customWidth="1"/>
    <col min="13580" max="13824" width="9.140625" style="123"/>
    <col min="13825" max="13825" width="0" style="123" hidden="1" customWidth="1"/>
    <col min="13826" max="13826" width="32" style="123" customWidth="1"/>
    <col min="13827" max="13827" width="36.5703125" style="123" customWidth="1"/>
    <col min="13828" max="13828" width="16" style="123" customWidth="1"/>
    <col min="13829" max="13835" width="9.140625" style="123" customWidth="1"/>
    <col min="13836" max="14080" width="9.140625" style="123"/>
    <col min="14081" max="14081" width="0" style="123" hidden="1" customWidth="1"/>
    <col min="14082" max="14082" width="32" style="123" customWidth="1"/>
    <col min="14083" max="14083" width="36.5703125" style="123" customWidth="1"/>
    <col min="14084" max="14084" width="16" style="123" customWidth="1"/>
    <col min="14085" max="14091" width="9.140625" style="123" customWidth="1"/>
    <col min="14092" max="14336" width="9.140625" style="123"/>
    <col min="14337" max="14337" width="0" style="123" hidden="1" customWidth="1"/>
    <col min="14338" max="14338" width="32" style="123" customWidth="1"/>
    <col min="14339" max="14339" width="36.5703125" style="123" customWidth="1"/>
    <col min="14340" max="14340" width="16" style="123" customWidth="1"/>
    <col min="14341" max="14347" width="9.140625" style="123" customWidth="1"/>
    <col min="14348" max="14592" width="9.140625" style="123"/>
    <col min="14593" max="14593" width="0" style="123" hidden="1" customWidth="1"/>
    <col min="14594" max="14594" width="32" style="123" customWidth="1"/>
    <col min="14595" max="14595" width="36.5703125" style="123" customWidth="1"/>
    <col min="14596" max="14596" width="16" style="123" customWidth="1"/>
    <col min="14597" max="14603" width="9.140625" style="123" customWidth="1"/>
    <col min="14604" max="14848" width="9.140625" style="123"/>
    <col min="14849" max="14849" width="0" style="123" hidden="1" customWidth="1"/>
    <col min="14850" max="14850" width="32" style="123" customWidth="1"/>
    <col min="14851" max="14851" width="36.5703125" style="123" customWidth="1"/>
    <col min="14852" max="14852" width="16" style="123" customWidth="1"/>
    <col min="14853" max="14859" width="9.140625" style="123" customWidth="1"/>
    <col min="14860" max="15104" width="9.140625" style="123"/>
    <col min="15105" max="15105" width="0" style="123" hidden="1" customWidth="1"/>
    <col min="15106" max="15106" width="32" style="123" customWidth="1"/>
    <col min="15107" max="15107" width="36.5703125" style="123" customWidth="1"/>
    <col min="15108" max="15108" width="16" style="123" customWidth="1"/>
    <col min="15109" max="15115" width="9.140625" style="123" customWidth="1"/>
    <col min="15116" max="15360" width="9.140625" style="123"/>
    <col min="15361" max="15361" width="0" style="123" hidden="1" customWidth="1"/>
    <col min="15362" max="15362" width="32" style="123" customWidth="1"/>
    <col min="15363" max="15363" width="36.5703125" style="123" customWidth="1"/>
    <col min="15364" max="15364" width="16" style="123" customWidth="1"/>
    <col min="15365" max="15371" width="9.140625" style="123" customWidth="1"/>
    <col min="15372" max="15616" width="9.140625" style="123"/>
    <col min="15617" max="15617" width="0" style="123" hidden="1" customWidth="1"/>
    <col min="15618" max="15618" width="32" style="123" customWidth="1"/>
    <col min="15619" max="15619" width="36.5703125" style="123" customWidth="1"/>
    <col min="15620" max="15620" width="16" style="123" customWidth="1"/>
    <col min="15621" max="15627" width="9.140625" style="123" customWidth="1"/>
    <col min="15628" max="15872" width="9.140625" style="123"/>
    <col min="15873" max="15873" width="0" style="123" hidden="1" customWidth="1"/>
    <col min="15874" max="15874" width="32" style="123" customWidth="1"/>
    <col min="15875" max="15875" width="36.5703125" style="123" customWidth="1"/>
    <col min="15876" max="15876" width="16" style="123" customWidth="1"/>
    <col min="15877" max="15883" width="9.140625" style="123" customWidth="1"/>
    <col min="15884" max="16128" width="9.140625" style="123"/>
    <col min="16129" max="16129" width="0" style="123" hidden="1" customWidth="1"/>
    <col min="16130" max="16130" width="32" style="123" customWidth="1"/>
    <col min="16131" max="16131" width="36.5703125" style="123" customWidth="1"/>
    <col min="16132" max="16132" width="16" style="123" customWidth="1"/>
    <col min="16133" max="16139" width="9.140625" style="123" customWidth="1"/>
    <col min="16140" max="16384" width="9.140625" style="123"/>
  </cols>
  <sheetData>
    <row r="1" spans="1:7" ht="18.75" customHeight="1">
      <c r="A1" s="121" t="s">
        <v>206</v>
      </c>
      <c r="B1" s="128" t="s">
        <v>192</v>
      </c>
      <c r="C1" s="158" t="s">
        <v>211</v>
      </c>
      <c r="D1" s="158"/>
      <c r="E1" s="116"/>
      <c r="F1" s="116"/>
      <c r="G1" s="116"/>
    </row>
    <row r="2" spans="1:7" ht="75.75" customHeight="1">
      <c r="B2" s="122" t="s">
        <v>190</v>
      </c>
      <c r="C2" s="158"/>
      <c r="D2" s="158"/>
      <c r="E2" s="116"/>
      <c r="F2" s="116"/>
      <c r="G2" s="116"/>
    </row>
    <row r="3" spans="1:7" ht="18.75" customHeight="1">
      <c r="A3" s="121" t="s">
        <v>206</v>
      </c>
      <c r="B3" s="122" t="s">
        <v>190</v>
      </c>
    </row>
    <row r="4" spans="1:7" ht="18.75" customHeight="1">
      <c r="B4" s="157" t="s">
        <v>207</v>
      </c>
      <c r="C4" s="157"/>
      <c r="D4" s="157"/>
    </row>
    <row r="5" spans="1:7" ht="18.75" customHeight="1" thickBot="1">
      <c r="B5" s="122" t="s">
        <v>190</v>
      </c>
    </row>
    <row r="6" spans="1:7" ht="31.5" customHeight="1">
      <c r="A6" s="121" t="s">
        <v>208</v>
      </c>
      <c r="B6" s="129" t="s">
        <v>212</v>
      </c>
      <c r="C6" s="130" t="s">
        <v>209</v>
      </c>
      <c r="D6" s="131" t="s">
        <v>213</v>
      </c>
      <c r="E6" s="132" t="s">
        <v>214</v>
      </c>
    </row>
    <row r="7" spans="1:7" ht="38.25" customHeight="1">
      <c r="A7" s="121" t="s">
        <v>210</v>
      </c>
      <c r="B7" s="159" t="s">
        <v>225</v>
      </c>
      <c r="C7" s="160"/>
      <c r="D7" s="133"/>
      <c r="E7" s="134">
        <v>-61.6</v>
      </c>
    </row>
    <row r="8" spans="1:7" ht="46.5" customHeight="1">
      <c r="A8" s="121" t="s">
        <v>210</v>
      </c>
      <c r="B8" s="135" t="s">
        <v>215</v>
      </c>
      <c r="C8" s="136" t="s">
        <v>216</v>
      </c>
      <c r="D8" s="133" t="s">
        <v>217</v>
      </c>
      <c r="E8" s="134">
        <v>-61.6</v>
      </c>
    </row>
    <row r="9" spans="1:7" ht="48" customHeight="1">
      <c r="A9" s="121" t="s">
        <v>210</v>
      </c>
      <c r="B9" s="135" t="s">
        <v>218</v>
      </c>
      <c r="C9" s="136" t="s">
        <v>219</v>
      </c>
      <c r="D9" s="133" t="s">
        <v>217</v>
      </c>
      <c r="E9" s="134">
        <v>-61.6</v>
      </c>
    </row>
    <row r="10" spans="1:7" ht="38.25" customHeight="1">
      <c r="A10" s="121" t="s">
        <v>210</v>
      </c>
      <c r="B10" s="135" t="s">
        <v>220</v>
      </c>
      <c r="C10" s="136" t="s">
        <v>221</v>
      </c>
      <c r="D10" s="133" t="s">
        <v>222</v>
      </c>
      <c r="E10" s="134">
        <v>-13481.9</v>
      </c>
    </row>
    <row r="11" spans="1:7" ht="38.25" customHeight="1" thickBot="1">
      <c r="A11" s="121" t="s">
        <v>210</v>
      </c>
      <c r="B11" s="137" t="s">
        <v>220</v>
      </c>
      <c r="C11" s="138" t="s">
        <v>223</v>
      </c>
      <c r="D11" s="139" t="s">
        <v>224</v>
      </c>
      <c r="E11" s="140">
        <v>13420.3</v>
      </c>
    </row>
    <row r="12" spans="1:7" ht="38.25" customHeight="1">
      <c r="A12" s="121" t="s">
        <v>210</v>
      </c>
      <c r="B12" s="124"/>
      <c r="C12" s="125"/>
      <c r="D12" s="126"/>
    </row>
    <row r="13" spans="1:7" ht="38.25" customHeight="1">
      <c r="A13" s="121" t="s">
        <v>210</v>
      </c>
      <c r="B13" s="124"/>
      <c r="C13" s="125"/>
      <c r="D13" s="126"/>
    </row>
    <row r="14" spans="1:7" s="121" customFormat="1" ht="38.25" customHeight="1">
      <c r="C14" s="127"/>
      <c r="E14" s="123"/>
      <c r="F14" s="123"/>
      <c r="G14" s="123"/>
    </row>
    <row r="15" spans="1:7" s="121" customFormat="1" ht="38.25" customHeight="1">
      <c r="C15" s="127"/>
      <c r="E15" s="123"/>
      <c r="F15" s="123"/>
      <c r="G15" s="123"/>
    </row>
    <row r="16" spans="1:7" s="121" customFormat="1" ht="38.25" customHeight="1">
      <c r="C16" s="127"/>
      <c r="E16" s="123"/>
      <c r="F16" s="123"/>
      <c r="G16" s="123"/>
    </row>
    <row r="17" spans="3:7" s="121" customFormat="1" ht="38.25" customHeight="1">
      <c r="C17" s="127"/>
      <c r="E17" s="123"/>
      <c r="F17" s="123"/>
      <c r="G17" s="123"/>
    </row>
    <row r="18" spans="3:7" s="121" customFormat="1" ht="38.25" customHeight="1">
      <c r="C18" s="127"/>
      <c r="E18" s="123"/>
      <c r="F18" s="123"/>
      <c r="G18" s="123"/>
    </row>
    <row r="19" spans="3:7" s="121" customFormat="1" ht="38.25" customHeight="1">
      <c r="C19" s="127"/>
      <c r="E19" s="123"/>
      <c r="F19" s="123"/>
      <c r="G19" s="123"/>
    </row>
    <row r="20" spans="3:7" s="121" customFormat="1" ht="38.25" customHeight="1">
      <c r="C20" s="127"/>
      <c r="E20" s="123"/>
      <c r="F20" s="123"/>
      <c r="G20" s="123"/>
    </row>
    <row r="21" spans="3:7" s="121" customFormat="1" ht="38.25" customHeight="1">
      <c r="C21" s="127"/>
      <c r="E21" s="123"/>
      <c r="F21" s="123"/>
      <c r="G21" s="123"/>
    </row>
    <row r="22" spans="3:7" s="121" customFormat="1" ht="38.25" customHeight="1">
      <c r="C22" s="127"/>
      <c r="E22" s="123"/>
      <c r="F22" s="123"/>
      <c r="G22" s="123"/>
    </row>
    <row r="23" spans="3:7" s="121" customFormat="1" ht="38.25" customHeight="1">
      <c r="C23" s="127"/>
      <c r="E23" s="123"/>
      <c r="F23" s="123"/>
      <c r="G23" s="123"/>
    </row>
    <row r="24" spans="3:7" s="121" customFormat="1" ht="38.25" customHeight="1">
      <c r="C24" s="127"/>
      <c r="E24" s="123"/>
      <c r="F24" s="123"/>
      <c r="G24" s="123"/>
    </row>
    <row r="25" spans="3:7" s="121" customFormat="1" ht="38.25" customHeight="1">
      <c r="C25" s="127"/>
      <c r="E25" s="123"/>
      <c r="F25" s="123"/>
      <c r="G25" s="123"/>
    </row>
    <row r="26" spans="3:7" s="121" customFormat="1" ht="38.25" customHeight="1">
      <c r="C26" s="127"/>
      <c r="E26" s="123"/>
      <c r="F26" s="123"/>
      <c r="G26" s="123"/>
    </row>
    <row r="27" spans="3:7" s="121" customFormat="1" ht="38.25" customHeight="1">
      <c r="C27" s="127"/>
      <c r="E27" s="123"/>
      <c r="F27" s="123"/>
      <c r="G27" s="123"/>
    </row>
    <row r="28" spans="3:7" s="121" customFormat="1" ht="38.25" customHeight="1">
      <c r="C28" s="127"/>
      <c r="E28" s="123"/>
      <c r="F28" s="123"/>
      <c r="G28" s="123"/>
    </row>
    <row r="29" spans="3:7" s="121" customFormat="1" ht="38.25" customHeight="1">
      <c r="C29" s="127"/>
      <c r="E29" s="123"/>
      <c r="F29" s="123"/>
      <c r="G29" s="123"/>
    </row>
    <row r="30" spans="3:7" s="121" customFormat="1" ht="38.25" customHeight="1">
      <c r="C30" s="127"/>
      <c r="E30" s="123"/>
      <c r="F30" s="123"/>
      <c r="G30" s="123"/>
    </row>
    <row r="31" spans="3:7" s="121" customFormat="1" ht="38.25" customHeight="1">
      <c r="C31" s="127"/>
      <c r="E31" s="123"/>
      <c r="F31" s="123"/>
      <c r="G31" s="123"/>
    </row>
    <row r="32" spans="3:7" s="121" customFormat="1" ht="38.25" customHeight="1">
      <c r="C32" s="127"/>
      <c r="E32" s="123"/>
      <c r="F32" s="123"/>
      <c r="G32" s="123"/>
    </row>
    <row r="33" spans="3:7" s="121" customFormat="1" ht="38.25" customHeight="1">
      <c r="C33" s="127"/>
      <c r="E33" s="123"/>
      <c r="F33" s="123"/>
      <c r="G33" s="123"/>
    </row>
    <row r="34" spans="3:7" s="121" customFormat="1" ht="38.25" customHeight="1">
      <c r="C34" s="127"/>
      <c r="E34" s="123"/>
      <c r="F34" s="123"/>
      <c r="G34" s="123"/>
    </row>
    <row r="35" spans="3:7" s="121" customFormat="1" ht="38.25" customHeight="1">
      <c r="C35" s="127"/>
      <c r="E35" s="123"/>
      <c r="F35" s="123"/>
      <c r="G35" s="123"/>
    </row>
    <row r="36" spans="3:7" s="121" customFormat="1" ht="38.25" customHeight="1">
      <c r="C36" s="127"/>
      <c r="E36" s="123"/>
      <c r="F36" s="123"/>
      <c r="G36" s="123"/>
    </row>
    <row r="37" spans="3:7" s="121" customFormat="1" ht="38.25" customHeight="1">
      <c r="C37" s="127"/>
      <c r="E37" s="123"/>
      <c r="F37" s="123"/>
      <c r="G37" s="123"/>
    </row>
    <row r="38" spans="3:7" s="121" customFormat="1" ht="38.25" customHeight="1">
      <c r="C38" s="127"/>
      <c r="E38" s="123"/>
      <c r="F38" s="123"/>
      <c r="G38" s="123"/>
    </row>
    <row r="39" spans="3:7" s="121" customFormat="1" ht="38.25" customHeight="1">
      <c r="C39" s="127"/>
      <c r="E39" s="123"/>
      <c r="F39" s="123"/>
      <c r="G39" s="123"/>
    </row>
    <row r="40" spans="3:7" s="121" customFormat="1" ht="38.25" customHeight="1">
      <c r="C40" s="127"/>
      <c r="E40" s="123"/>
      <c r="F40" s="123"/>
      <c r="G40" s="123"/>
    </row>
    <row r="41" spans="3:7" s="121" customFormat="1" ht="38.25" customHeight="1">
      <c r="C41" s="127"/>
      <c r="E41" s="123"/>
      <c r="F41" s="123"/>
      <c r="G41" s="123"/>
    </row>
    <row r="42" spans="3:7" s="121" customFormat="1" ht="38.25" customHeight="1">
      <c r="C42" s="127"/>
      <c r="E42" s="123"/>
      <c r="F42" s="123"/>
      <c r="G42" s="123"/>
    </row>
    <row r="43" spans="3:7" s="121" customFormat="1" ht="38.25" customHeight="1">
      <c r="C43" s="127"/>
      <c r="E43" s="123"/>
      <c r="F43" s="123"/>
      <c r="G43" s="123"/>
    </row>
    <row r="44" spans="3:7" s="121" customFormat="1" ht="38.25" customHeight="1">
      <c r="C44" s="127"/>
      <c r="E44" s="123"/>
      <c r="F44" s="123"/>
      <c r="G44" s="123"/>
    </row>
    <row r="45" spans="3:7" s="121" customFormat="1" ht="38.25" customHeight="1">
      <c r="C45" s="127"/>
      <c r="E45" s="123"/>
      <c r="F45" s="123"/>
      <c r="G45" s="123"/>
    </row>
    <row r="46" spans="3:7" s="121" customFormat="1" ht="38.25" customHeight="1">
      <c r="C46" s="127"/>
      <c r="E46" s="123"/>
      <c r="F46" s="123"/>
      <c r="G46" s="123"/>
    </row>
    <row r="47" spans="3:7" s="121" customFormat="1" ht="38.25" customHeight="1">
      <c r="C47" s="127"/>
      <c r="E47" s="123"/>
      <c r="F47" s="123"/>
      <c r="G47" s="123"/>
    </row>
    <row r="48" spans="3:7" s="121" customFormat="1" ht="38.25" customHeight="1">
      <c r="C48" s="127"/>
      <c r="E48" s="123"/>
      <c r="F48" s="123"/>
      <c r="G48" s="123"/>
    </row>
    <row r="49" spans="3:7" s="121" customFormat="1" ht="38.25" customHeight="1">
      <c r="C49" s="127"/>
      <c r="E49" s="123"/>
      <c r="F49" s="123"/>
      <c r="G49" s="123"/>
    </row>
    <row r="50" spans="3:7" s="121" customFormat="1" ht="38.25" customHeight="1">
      <c r="C50" s="127"/>
      <c r="E50" s="123"/>
      <c r="F50" s="123"/>
      <c r="G50" s="123"/>
    </row>
    <row r="51" spans="3:7" s="121" customFormat="1" ht="38.25" customHeight="1">
      <c r="C51" s="127"/>
      <c r="E51" s="123"/>
      <c r="F51" s="123"/>
      <c r="G51" s="123"/>
    </row>
    <row r="52" spans="3:7" s="121" customFormat="1" ht="38.25" customHeight="1">
      <c r="C52" s="127"/>
      <c r="E52" s="123"/>
      <c r="F52" s="123"/>
      <c r="G52" s="123"/>
    </row>
    <row r="53" spans="3:7" s="121" customFormat="1" ht="38.25" customHeight="1">
      <c r="C53" s="127"/>
      <c r="E53" s="123"/>
      <c r="F53" s="123"/>
      <c r="G53" s="123"/>
    </row>
    <row r="54" spans="3:7" s="121" customFormat="1" ht="38.25" customHeight="1">
      <c r="C54" s="127"/>
      <c r="E54" s="123"/>
      <c r="F54" s="123"/>
      <c r="G54" s="123"/>
    </row>
    <row r="55" spans="3:7" s="121" customFormat="1" ht="38.25" customHeight="1">
      <c r="C55" s="127"/>
      <c r="E55" s="123"/>
      <c r="F55" s="123"/>
      <c r="G55" s="123"/>
    </row>
    <row r="56" spans="3:7" s="121" customFormat="1" ht="38.25" customHeight="1">
      <c r="C56" s="127"/>
      <c r="E56" s="123"/>
      <c r="F56" s="123"/>
      <c r="G56" s="123"/>
    </row>
    <row r="57" spans="3:7" s="121" customFormat="1" ht="38.25" customHeight="1">
      <c r="C57" s="127"/>
      <c r="E57" s="123"/>
      <c r="F57" s="123"/>
      <c r="G57" s="123"/>
    </row>
    <row r="58" spans="3:7" s="121" customFormat="1" ht="38.25" customHeight="1">
      <c r="C58" s="127"/>
      <c r="E58" s="123"/>
      <c r="F58" s="123"/>
      <c r="G58" s="123"/>
    </row>
    <row r="59" spans="3:7" s="121" customFormat="1" ht="38.25" customHeight="1">
      <c r="C59" s="127"/>
      <c r="E59" s="123"/>
      <c r="F59" s="123"/>
      <c r="G59" s="123"/>
    </row>
    <row r="60" spans="3:7" s="121" customFormat="1" ht="38.25" customHeight="1">
      <c r="C60" s="127"/>
      <c r="E60" s="123"/>
      <c r="F60" s="123"/>
      <c r="G60" s="123"/>
    </row>
    <row r="61" spans="3:7" s="121" customFormat="1" ht="38.25" customHeight="1">
      <c r="C61" s="127"/>
      <c r="E61" s="123"/>
      <c r="F61" s="123"/>
      <c r="G61" s="123"/>
    </row>
    <row r="62" spans="3:7" s="121" customFormat="1" ht="38.25" customHeight="1">
      <c r="C62" s="127"/>
      <c r="E62" s="123"/>
      <c r="F62" s="123"/>
      <c r="G62" s="123"/>
    </row>
    <row r="63" spans="3:7" s="121" customFormat="1" ht="38.25" customHeight="1">
      <c r="C63" s="127"/>
      <c r="E63" s="123"/>
      <c r="F63" s="123"/>
      <c r="G63" s="123"/>
    </row>
    <row r="64" spans="3:7" s="121" customFormat="1" ht="38.25" customHeight="1">
      <c r="C64" s="127"/>
      <c r="E64" s="123"/>
      <c r="F64" s="123"/>
      <c r="G64" s="123"/>
    </row>
    <row r="65" spans="3:7" s="121" customFormat="1" ht="38.25" customHeight="1">
      <c r="C65" s="127"/>
      <c r="E65" s="123"/>
      <c r="F65" s="123"/>
      <c r="G65" s="123"/>
    </row>
    <row r="66" spans="3:7" s="121" customFormat="1" ht="38.25" customHeight="1">
      <c r="C66" s="127"/>
      <c r="E66" s="123"/>
      <c r="F66" s="123"/>
      <c r="G66" s="123"/>
    </row>
    <row r="67" spans="3:7" s="121" customFormat="1" ht="38.25" customHeight="1">
      <c r="C67" s="127"/>
      <c r="E67" s="123"/>
      <c r="F67" s="123"/>
      <c r="G67" s="123"/>
    </row>
    <row r="68" spans="3:7" s="121" customFormat="1" ht="38.25" customHeight="1">
      <c r="C68" s="127"/>
      <c r="E68" s="123"/>
      <c r="F68" s="123"/>
      <c r="G68" s="123"/>
    </row>
    <row r="69" spans="3:7" s="121" customFormat="1" ht="38.25" customHeight="1">
      <c r="C69" s="127"/>
      <c r="E69" s="123"/>
      <c r="F69" s="123"/>
      <c r="G69" s="123"/>
    </row>
    <row r="70" spans="3:7" s="121" customFormat="1" ht="38.25" customHeight="1">
      <c r="C70" s="127"/>
      <c r="E70" s="123"/>
      <c r="F70" s="123"/>
      <c r="G70" s="123"/>
    </row>
    <row r="71" spans="3:7" s="121" customFormat="1" ht="38.25" customHeight="1">
      <c r="C71" s="127"/>
      <c r="E71" s="123"/>
      <c r="F71" s="123"/>
      <c r="G71" s="123"/>
    </row>
    <row r="72" spans="3:7" s="121" customFormat="1" ht="38.25" customHeight="1">
      <c r="C72" s="127"/>
      <c r="E72" s="123"/>
      <c r="F72" s="123"/>
      <c r="G72" s="123"/>
    </row>
    <row r="73" spans="3:7" s="121" customFormat="1" ht="38.25" customHeight="1">
      <c r="C73" s="127"/>
      <c r="E73" s="123"/>
      <c r="F73" s="123"/>
      <c r="G73" s="123"/>
    </row>
    <row r="74" spans="3:7" s="121" customFormat="1" ht="38.25" customHeight="1">
      <c r="C74" s="127"/>
      <c r="E74" s="123"/>
      <c r="F74" s="123"/>
      <c r="G74" s="123"/>
    </row>
    <row r="75" spans="3:7" s="121" customFormat="1" ht="38.25" customHeight="1">
      <c r="C75" s="127"/>
      <c r="E75" s="123"/>
      <c r="F75" s="123"/>
      <c r="G75" s="123"/>
    </row>
    <row r="76" spans="3:7" s="121" customFormat="1" ht="38.25" customHeight="1">
      <c r="C76" s="127"/>
      <c r="E76" s="123"/>
      <c r="F76" s="123"/>
      <c r="G76" s="123"/>
    </row>
    <row r="77" spans="3:7" s="121" customFormat="1" ht="38.25" customHeight="1">
      <c r="C77" s="127"/>
      <c r="E77" s="123"/>
      <c r="F77" s="123"/>
      <c r="G77" s="123"/>
    </row>
    <row r="78" spans="3:7" s="121" customFormat="1" ht="38.25" customHeight="1">
      <c r="C78" s="127"/>
      <c r="E78" s="123"/>
      <c r="F78" s="123"/>
      <c r="G78" s="123"/>
    </row>
    <row r="79" spans="3:7" s="121" customFormat="1" ht="38.25" customHeight="1">
      <c r="C79" s="127"/>
      <c r="E79" s="123"/>
      <c r="F79" s="123"/>
      <c r="G79" s="123"/>
    </row>
    <row r="80" spans="3:7" s="121" customFormat="1" ht="38.25" customHeight="1">
      <c r="C80" s="127"/>
      <c r="E80" s="123"/>
      <c r="F80" s="123"/>
      <c r="G80" s="123"/>
    </row>
    <row r="81" spans="3:7" s="121" customFormat="1" ht="38.25" customHeight="1">
      <c r="C81" s="127"/>
      <c r="E81" s="123"/>
      <c r="F81" s="123"/>
      <c r="G81" s="123"/>
    </row>
    <row r="82" spans="3:7" s="121" customFormat="1" ht="38.25" customHeight="1">
      <c r="C82" s="127"/>
      <c r="E82" s="123"/>
      <c r="F82" s="123"/>
      <c r="G82" s="123"/>
    </row>
    <row r="83" spans="3:7" s="121" customFormat="1" ht="38.25" customHeight="1">
      <c r="C83" s="127"/>
      <c r="E83" s="123"/>
      <c r="F83" s="123"/>
      <c r="G83" s="123"/>
    </row>
    <row r="84" spans="3:7" s="121" customFormat="1" ht="38.25" customHeight="1">
      <c r="C84" s="127"/>
      <c r="E84" s="123"/>
      <c r="F84" s="123"/>
      <c r="G84" s="123"/>
    </row>
    <row r="85" spans="3:7" s="121" customFormat="1" ht="38.25" customHeight="1">
      <c r="C85" s="127"/>
      <c r="E85" s="123"/>
      <c r="F85" s="123"/>
      <c r="G85" s="123"/>
    </row>
    <row r="86" spans="3:7" s="121" customFormat="1" ht="38.25" customHeight="1">
      <c r="C86" s="127"/>
      <c r="E86" s="123"/>
      <c r="F86" s="123"/>
      <c r="G86" s="123"/>
    </row>
    <row r="87" spans="3:7" s="121" customFormat="1" ht="38.25" customHeight="1">
      <c r="C87" s="127"/>
      <c r="E87" s="123"/>
      <c r="F87" s="123"/>
      <c r="G87" s="123"/>
    </row>
    <row r="88" spans="3:7" s="121" customFormat="1" ht="38.25" customHeight="1">
      <c r="C88" s="127"/>
      <c r="E88" s="123"/>
      <c r="F88" s="123"/>
      <c r="G88" s="123"/>
    </row>
    <row r="89" spans="3:7" s="121" customFormat="1" ht="38.25" customHeight="1">
      <c r="C89" s="127"/>
      <c r="E89" s="123"/>
      <c r="F89" s="123"/>
      <c r="G89" s="123"/>
    </row>
    <row r="90" spans="3:7" s="121" customFormat="1" ht="38.25" customHeight="1">
      <c r="C90" s="127"/>
      <c r="E90" s="123"/>
      <c r="F90" s="123"/>
      <c r="G90" s="123"/>
    </row>
    <row r="91" spans="3:7" s="121" customFormat="1" ht="38.25" customHeight="1">
      <c r="C91" s="127"/>
      <c r="E91" s="123"/>
      <c r="F91" s="123"/>
      <c r="G91" s="123"/>
    </row>
    <row r="92" spans="3:7" s="121" customFormat="1" ht="38.25" customHeight="1">
      <c r="C92" s="127"/>
      <c r="E92" s="123"/>
      <c r="F92" s="123"/>
      <c r="G92" s="123"/>
    </row>
    <row r="93" spans="3:7" s="121" customFormat="1" ht="38.25" customHeight="1">
      <c r="C93" s="127"/>
      <c r="E93" s="123"/>
      <c r="F93" s="123"/>
      <c r="G93" s="123"/>
    </row>
    <row r="94" spans="3:7" s="121" customFormat="1" ht="38.25" customHeight="1">
      <c r="C94" s="127"/>
      <c r="E94" s="123"/>
      <c r="F94" s="123"/>
      <c r="G94" s="123"/>
    </row>
    <row r="95" spans="3:7" s="121" customFormat="1" ht="38.25" customHeight="1">
      <c r="C95" s="127"/>
      <c r="E95" s="123"/>
      <c r="F95" s="123"/>
      <c r="G95" s="123"/>
    </row>
    <row r="96" spans="3:7" s="121" customFormat="1" ht="38.25" customHeight="1">
      <c r="C96" s="127"/>
      <c r="E96" s="123"/>
      <c r="F96" s="123"/>
      <c r="G96" s="123"/>
    </row>
    <row r="97" spans="3:7" s="121" customFormat="1" ht="38.25" customHeight="1">
      <c r="C97" s="127"/>
      <c r="E97" s="123"/>
      <c r="F97" s="123"/>
      <c r="G97" s="123"/>
    </row>
    <row r="98" spans="3:7" s="121" customFormat="1" ht="38.25" customHeight="1">
      <c r="C98" s="127"/>
      <c r="E98" s="123"/>
      <c r="F98" s="123"/>
      <c r="G98" s="123"/>
    </row>
    <row r="99" spans="3:7" s="121" customFormat="1" ht="38.25" customHeight="1">
      <c r="C99" s="127"/>
      <c r="E99" s="123"/>
      <c r="F99" s="123"/>
      <c r="G99" s="123"/>
    </row>
    <row r="100" spans="3:7" s="121" customFormat="1" ht="38.25" customHeight="1">
      <c r="C100" s="127"/>
      <c r="E100" s="123"/>
      <c r="F100" s="123"/>
      <c r="G100" s="123"/>
    </row>
    <row r="101" spans="3:7" s="121" customFormat="1" ht="38.25" customHeight="1">
      <c r="C101" s="127"/>
      <c r="E101" s="123"/>
      <c r="F101" s="123"/>
      <c r="G101" s="123"/>
    </row>
    <row r="102" spans="3:7" s="121" customFormat="1" ht="38.25" customHeight="1">
      <c r="C102" s="127"/>
      <c r="E102" s="123"/>
      <c r="F102" s="123"/>
      <c r="G102" s="123"/>
    </row>
    <row r="103" spans="3:7" s="121" customFormat="1" ht="38.25" customHeight="1">
      <c r="C103" s="127"/>
      <c r="E103" s="123"/>
      <c r="F103" s="123"/>
      <c r="G103" s="123"/>
    </row>
    <row r="104" spans="3:7" s="121" customFormat="1" ht="38.25" customHeight="1">
      <c r="C104" s="127"/>
      <c r="E104" s="123"/>
      <c r="F104" s="123"/>
      <c r="G104" s="123"/>
    </row>
    <row r="105" spans="3:7" s="121" customFormat="1" ht="38.25" customHeight="1">
      <c r="C105" s="127"/>
      <c r="E105" s="123"/>
      <c r="F105" s="123"/>
      <c r="G105" s="123"/>
    </row>
    <row r="106" spans="3:7" s="121" customFormat="1" ht="38.25" customHeight="1">
      <c r="C106" s="127"/>
      <c r="E106" s="123"/>
      <c r="F106" s="123"/>
      <c r="G106" s="123"/>
    </row>
    <row r="107" spans="3:7" s="121" customFormat="1" ht="38.25" customHeight="1">
      <c r="C107" s="127"/>
      <c r="E107" s="123"/>
      <c r="F107" s="123"/>
      <c r="G107" s="123"/>
    </row>
    <row r="108" spans="3:7" s="121" customFormat="1" ht="38.25" customHeight="1">
      <c r="C108" s="127"/>
      <c r="E108" s="123"/>
      <c r="F108" s="123"/>
      <c r="G108" s="123"/>
    </row>
    <row r="109" spans="3:7" s="121" customFormat="1" ht="38.25" customHeight="1">
      <c r="C109" s="127"/>
      <c r="E109" s="123"/>
      <c r="F109" s="123"/>
      <c r="G109" s="123"/>
    </row>
    <row r="110" spans="3:7" s="121" customFormat="1" ht="38.25" customHeight="1">
      <c r="C110" s="127"/>
      <c r="E110" s="123"/>
      <c r="F110" s="123"/>
      <c r="G110" s="123"/>
    </row>
    <row r="111" spans="3:7" s="121" customFormat="1" ht="38.25" customHeight="1">
      <c r="C111" s="127"/>
      <c r="E111" s="123"/>
      <c r="F111" s="123"/>
      <c r="G111" s="123"/>
    </row>
    <row r="112" spans="3:7" s="121" customFormat="1" ht="18.75" customHeight="1">
      <c r="C112" s="127"/>
      <c r="E112" s="123"/>
      <c r="F112" s="123"/>
      <c r="G112" s="123"/>
    </row>
    <row r="113" spans="3:7" s="121" customFormat="1" ht="18.75" customHeight="1">
      <c r="C113" s="127"/>
      <c r="E113" s="123"/>
      <c r="F113" s="123"/>
      <c r="G113" s="123"/>
    </row>
    <row r="114" spans="3:7" s="121" customFormat="1" ht="18.75" customHeight="1">
      <c r="C114" s="127"/>
      <c r="E114" s="123"/>
      <c r="F114" s="123"/>
      <c r="G114" s="123"/>
    </row>
    <row r="115" spans="3:7" s="121" customFormat="1" ht="18.75" customHeight="1">
      <c r="C115" s="127"/>
      <c r="E115" s="123"/>
      <c r="F115" s="123"/>
      <c r="G115" s="123"/>
    </row>
    <row r="116" spans="3:7" s="121" customFormat="1" ht="18.75" customHeight="1">
      <c r="C116" s="127"/>
      <c r="E116" s="123"/>
      <c r="F116" s="123"/>
      <c r="G116" s="123"/>
    </row>
    <row r="117" spans="3:7" s="121" customFormat="1" ht="18.75" customHeight="1">
      <c r="C117" s="127"/>
      <c r="E117" s="123"/>
      <c r="F117" s="123"/>
      <c r="G117" s="123"/>
    </row>
    <row r="118" spans="3:7" s="121" customFormat="1" ht="18.75" customHeight="1">
      <c r="C118" s="127"/>
      <c r="E118" s="123"/>
      <c r="F118" s="123"/>
      <c r="G118" s="123"/>
    </row>
    <row r="119" spans="3:7" s="121" customFormat="1" ht="18.75" customHeight="1">
      <c r="C119" s="127"/>
      <c r="E119" s="123"/>
      <c r="F119" s="123"/>
      <c r="G119" s="123"/>
    </row>
    <row r="120" spans="3:7" s="121" customFormat="1" ht="18.75" customHeight="1">
      <c r="C120" s="127"/>
      <c r="E120" s="123"/>
      <c r="F120" s="123"/>
      <c r="G120" s="123"/>
    </row>
    <row r="121" spans="3:7" s="121" customFormat="1" ht="18.75" customHeight="1">
      <c r="C121" s="127"/>
      <c r="E121" s="123"/>
      <c r="F121" s="123"/>
      <c r="G121" s="123"/>
    </row>
    <row r="122" spans="3:7" s="121" customFormat="1" ht="18.75" customHeight="1">
      <c r="C122" s="127"/>
      <c r="E122" s="123"/>
      <c r="F122" s="123"/>
      <c r="G122" s="123"/>
    </row>
    <row r="123" spans="3:7" s="121" customFormat="1" ht="18.75" customHeight="1">
      <c r="C123" s="127"/>
      <c r="E123" s="123"/>
      <c r="F123" s="123"/>
      <c r="G123" s="123"/>
    </row>
    <row r="124" spans="3:7" s="121" customFormat="1" ht="18.75" customHeight="1">
      <c r="C124" s="127"/>
      <c r="E124" s="123"/>
      <c r="F124" s="123"/>
      <c r="G124" s="123"/>
    </row>
    <row r="125" spans="3:7" s="121" customFormat="1" ht="18.75" customHeight="1">
      <c r="C125" s="127"/>
      <c r="E125" s="123"/>
      <c r="F125" s="123"/>
      <c r="G125" s="123"/>
    </row>
    <row r="126" spans="3:7" s="121" customFormat="1" ht="18.75" customHeight="1">
      <c r="C126" s="127"/>
      <c r="E126" s="123"/>
      <c r="F126" s="123"/>
      <c r="G126" s="123"/>
    </row>
    <row r="127" spans="3:7" s="121" customFormat="1" ht="18.75" customHeight="1">
      <c r="C127" s="127"/>
      <c r="E127" s="123"/>
      <c r="F127" s="123"/>
      <c r="G127" s="123"/>
    </row>
    <row r="128" spans="3:7" s="121" customFormat="1" ht="18.75" customHeight="1">
      <c r="C128" s="127"/>
      <c r="E128" s="123"/>
      <c r="F128" s="123"/>
      <c r="G128" s="123"/>
    </row>
    <row r="129" spans="3:7" s="121" customFormat="1" ht="18.75" customHeight="1">
      <c r="C129" s="127"/>
      <c r="E129" s="123"/>
      <c r="F129" s="123"/>
      <c r="G129" s="123"/>
    </row>
    <row r="130" spans="3:7" s="121" customFormat="1" ht="18.75" customHeight="1">
      <c r="C130" s="127"/>
      <c r="E130" s="123"/>
      <c r="F130" s="123"/>
      <c r="G130" s="123"/>
    </row>
    <row r="131" spans="3:7" s="121" customFormat="1" ht="18.75" customHeight="1">
      <c r="C131" s="127"/>
      <c r="E131" s="123"/>
      <c r="F131" s="123"/>
      <c r="G131" s="123"/>
    </row>
    <row r="132" spans="3:7" s="121" customFormat="1" ht="18.75" customHeight="1">
      <c r="C132" s="127"/>
      <c r="E132" s="123"/>
      <c r="F132" s="123"/>
      <c r="G132" s="123"/>
    </row>
    <row r="133" spans="3:7" s="121" customFormat="1" ht="18.75" customHeight="1">
      <c r="C133" s="127"/>
      <c r="E133" s="123"/>
      <c r="F133" s="123"/>
      <c r="G133" s="123"/>
    </row>
    <row r="134" spans="3:7" s="121" customFormat="1" ht="18.75" customHeight="1">
      <c r="C134" s="127"/>
      <c r="E134" s="123"/>
      <c r="F134" s="123"/>
      <c r="G134" s="123"/>
    </row>
    <row r="135" spans="3:7" s="121" customFormat="1" ht="18.75" customHeight="1">
      <c r="C135" s="127"/>
      <c r="E135" s="123"/>
      <c r="F135" s="123"/>
      <c r="G135" s="123"/>
    </row>
    <row r="136" spans="3:7" s="121" customFormat="1" ht="18.75" customHeight="1">
      <c r="C136" s="127"/>
      <c r="E136" s="123"/>
      <c r="F136" s="123"/>
      <c r="G136" s="123"/>
    </row>
    <row r="137" spans="3:7" s="121" customFormat="1" ht="18.75" customHeight="1">
      <c r="C137" s="127"/>
      <c r="E137" s="123"/>
      <c r="F137" s="123"/>
      <c r="G137" s="123"/>
    </row>
    <row r="138" spans="3:7" s="121" customFormat="1" ht="18.75" customHeight="1">
      <c r="C138" s="127"/>
      <c r="E138" s="123"/>
      <c r="F138" s="123"/>
      <c r="G138" s="123"/>
    </row>
    <row r="139" spans="3:7" s="121" customFormat="1" ht="18.75" customHeight="1">
      <c r="C139" s="127"/>
      <c r="E139" s="123"/>
      <c r="F139" s="123"/>
      <c r="G139" s="123"/>
    </row>
    <row r="140" spans="3:7" s="121" customFormat="1" ht="18.75" customHeight="1">
      <c r="C140" s="127"/>
      <c r="E140" s="123"/>
      <c r="F140" s="123"/>
      <c r="G140" s="123"/>
    </row>
    <row r="141" spans="3:7" s="121" customFormat="1" ht="18.75" customHeight="1">
      <c r="C141" s="127"/>
      <c r="E141" s="123"/>
      <c r="F141" s="123"/>
      <c r="G141" s="123"/>
    </row>
    <row r="142" spans="3:7" s="121" customFormat="1" ht="18.75" customHeight="1">
      <c r="C142" s="127"/>
      <c r="E142" s="123"/>
      <c r="F142" s="123"/>
      <c r="G142" s="123"/>
    </row>
  </sheetData>
  <mergeCells count="3">
    <mergeCell ref="B4:D4"/>
    <mergeCell ref="C1:D2"/>
    <mergeCell ref="B7:C7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прил1 доходы</vt:lpstr>
      <vt:lpstr>прил2 по разд</vt:lpstr>
      <vt:lpstr>прил3 ведомст</vt:lpstr>
      <vt:lpstr>прил4 по разд</vt:lpstr>
      <vt:lpstr>Прил5</vt:lpstr>
      <vt:lpstr>'прил1 доходы'!Заголовки_для_печати</vt:lpstr>
      <vt:lpstr>'прил1 доходы'!Область_печати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2023-04-07T09:25:23Z</dcterms:modified>
</cp:coreProperties>
</file>